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/>
  </bookViews>
  <sheets>
    <sheet name="Budget" sheetId="1" r:id="rId1"/>
  </sheets>
  <definedNames>
    <definedName name="_xlnm._FilterDatabase" localSheetId="0" hidden="1">Budget!$1:$1</definedName>
    <definedName name="_xlnm.Print_Area" localSheetId="0">Budget!$A$7:$H$244</definedName>
    <definedName name="_xlnm.Print_Titles" localSheetId="0">Budget!$3:$15</definedName>
  </definedNames>
  <calcPr calcId="125725"/>
</workbook>
</file>

<file path=xl/calcChain.xml><?xml version="1.0" encoding="utf-8"?>
<calcChain xmlns="http://schemas.openxmlformats.org/spreadsheetml/2006/main">
  <c r="G22" i="1"/>
  <c r="H22"/>
  <c r="G23"/>
  <c r="H23"/>
  <c r="G24"/>
  <c r="H24"/>
  <c r="G25"/>
  <c r="H25"/>
  <c r="G26"/>
  <c r="H26"/>
  <c r="G27"/>
  <c r="H27"/>
  <c r="D29"/>
  <c r="E29"/>
  <c r="G29" s="1"/>
  <c r="H29" s="1"/>
  <c r="G32"/>
  <c r="H32"/>
  <c r="D33"/>
  <c r="E33"/>
  <c r="G33" s="1"/>
  <c r="G36"/>
  <c r="H36"/>
  <c r="G37"/>
  <c r="H37"/>
  <c r="G38"/>
  <c r="H38" s="1"/>
  <c r="G39"/>
  <c r="H39" s="1"/>
  <c r="G40"/>
  <c r="H40" s="1"/>
  <c r="G41"/>
  <c r="H41"/>
  <c r="D42"/>
  <c r="E42"/>
  <c r="G45"/>
  <c r="H45"/>
  <c r="G46"/>
  <c r="H46"/>
  <c r="G47"/>
  <c r="H47"/>
  <c r="G48"/>
  <c r="H48"/>
  <c r="D49"/>
  <c r="E49"/>
  <c r="H49"/>
  <c r="G52"/>
  <c r="H52"/>
  <c r="G53"/>
  <c r="H53"/>
  <c r="G54"/>
  <c r="H54"/>
  <c r="G55"/>
  <c r="H55"/>
  <c r="G56"/>
  <c r="H56"/>
  <c r="D57"/>
  <c r="E57"/>
  <c r="G57" s="1"/>
  <c r="D59"/>
  <c r="D62"/>
  <c r="G73"/>
  <c r="H73" s="1"/>
  <c r="G74"/>
  <c r="H74" s="1"/>
  <c r="G75"/>
  <c r="H75" s="1"/>
  <c r="G76"/>
  <c r="H76"/>
  <c r="G77"/>
  <c r="H77"/>
  <c r="G78"/>
  <c r="H78"/>
  <c r="G79"/>
  <c r="H79"/>
  <c r="G80"/>
  <c r="H80"/>
  <c r="G81"/>
  <c r="H81" s="1"/>
  <c r="G82"/>
  <c r="H82"/>
  <c r="G83"/>
  <c r="H83"/>
  <c r="G84"/>
  <c r="H84"/>
  <c r="D85"/>
  <c r="E85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D106"/>
  <c r="E106"/>
  <c r="H106"/>
  <c r="G109"/>
  <c r="H109"/>
  <c r="G110"/>
  <c r="H110"/>
  <c r="G111"/>
  <c r="H111"/>
  <c r="G112"/>
  <c r="H112"/>
  <c r="G113"/>
  <c r="H113"/>
  <c r="G114"/>
  <c r="H114"/>
  <c r="G115"/>
  <c r="H115"/>
  <c r="D116"/>
  <c r="E116"/>
  <c r="G116" s="1"/>
  <c r="H116" s="1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D131"/>
  <c r="E131"/>
  <c r="G131" s="1"/>
  <c r="G134"/>
  <c r="H134"/>
  <c r="G135"/>
  <c r="H135"/>
  <c r="D136"/>
  <c r="E136"/>
  <c r="H136"/>
  <c r="G139"/>
  <c r="H139"/>
  <c r="G140"/>
  <c r="H140"/>
  <c r="G141"/>
  <c r="H141"/>
  <c r="G142"/>
  <c r="H142"/>
  <c r="G143"/>
  <c r="H143"/>
  <c r="D144"/>
  <c r="E144"/>
  <c r="G144" s="1"/>
  <c r="D146"/>
  <c r="E146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D170"/>
  <c r="E170"/>
  <c r="H170"/>
  <c r="G173"/>
  <c r="H173"/>
  <c r="G174"/>
  <c r="H174"/>
  <c r="G175"/>
  <c r="H175"/>
  <c r="G176"/>
  <c r="H176"/>
  <c r="G177"/>
  <c r="H177"/>
  <c r="G178"/>
  <c r="H178"/>
  <c r="D179"/>
  <c r="E179"/>
  <c r="G179" s="1"/>
  <c r="H179" s="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D200"/>
  <c r="E200"/>
  <c r="G200" s="1"/>
  <c r="H200" s="1"/>
  <c r="D202"/>
  <c r="E202"/>
  <c r="G202" s="1"/>
  <c r="H202" s="1"/>
  <c r="D204"/>
  <c r="D206"/>
  <c r="D211"/>
  <c r="D215"/>
  <c r="D217" s="1"/>
  <c r="G222"/>
  <c r="H222"/>
  <c r="G223"/>
  <c r="H223"/>
  <c r="G224"/>
  <c r="H224"/>
  <c r="G225"/>
  <c r="H225"/>
  <c r="G226"/>
  <c r="H226"/>
  <c r="G227"/>
  <c r="H227"/>
  <c r="D228"/>
  <c r="E228"/>
  <c r="G228" s="1"/>
  <c r="H228"/>
  <c r="G231"/>
  <c r="H231"/>
  <c r="G232"/>
  <c r="H232"/>
  <c r="G233"/>
  <c r="H233"/>
  <c r="G234"/>
  <c r="H234"/>
  <c r="G235"/>
  <c r="H235"/>
  <c r="G236"/>
  <c r="H236"/>
  <c r="G237"/>
  <c r="H237"/>
  <c r="D238"/>
  <c r="E238"/>
  <c r="G238" s="1"/>
  <c r="H238"/>
  <c r="D240"/>
  <c r="E240"/>
  <c r="G240" s="1"/>
  <c r="H240"/>
  <c r="D242"/>
  <c r="E242"/>
  <c r="H242" s="1"/>
  <c r="D243"/>
  <c r="G242" l="1"/>
  <c r="D244"/>
  <c r="G170"/>
  <c r="G146"/>
  <c r="H146" s="1"/>
  <c r="H144"/>
  <c r="G136"/>
  <c r="H131"/>
  <c r="G106"/>
  <c r="G85"/>
  <c r="H85" s="1"/>
  <c r="E59"/>
  <c r="H57"/>
  <c r="G49"/>
  <c r="G42"/>
  <c r="H42" s="1"/>
  <c r="H33"/>
  <c r="G59" l="1"/>
  <c r="H59" s="1"/>
  <c r="E62"/>
  <c r="G62" l="1"/>
  <c r="H62" s="1"/>
  <c r="E204"/>
  <c r="G204" s="1"/>
  <c r="H204" s="1"/>
  <c r="E206"/>
</calcChain>
</file>

<file path=xl/sharedStrings.xml><?xml version="1.0" encoding="utf-8"?>
<sst xmlns="http://schemas.openxmlformats.org/spreadsheetml/2006/main" count="366" uniqueCount="290">
  <si>
    <t>QUADRO ANALITICO</t>
  </si>
  <si>
    <t>10. ALLEGATO</t>
  </si>
  <si>
    <t>CONTO ECONOMICO ORGANIZZAZIONI TERRITORIALI - Autonomia contabile</t>
  </si>
  <si>
    <t>Denominazione Federazione:</t>
  </si>
  <si>
    <t>A</t>
  </si>
  <si>
    <t>B</t>
  </si>
  <si>
    <t>Delta A - B</t>
  </si>
  <si>
    <t>€</t>
  </si>
  <si>
    <t>%</t>
  </si>
  <si>
    <t>CEA</t>
  </si>
  <si>
    <t>VALORE DELLA PRODUZIONE</t>
  </si>
  <si>
    <t>2</t>
  </si>
  <si>
    <t>Attività Struttura Territoriale</t>
  </si>
  <si>
    <t>2.01</t>
  </si>
  <si>
    <t>Contributi federali:</t>
  </si>
  <si>
    <t>CEA.200</t>
  </si>
  <si>
    <t>Programmi per il funzionamento organi di gestione</t>
  </si>
  <si>
    <t>CEA.201</t>
  </si>
  <si>
    <t>Contributi per Organizzazione manifestazioni sportive</t>
  </si>
  <si>
    <t>CEA.202</t>
  </si>
  <si>
    <t xml:space="preserve">Programmi di attività sportiva </t>
  </si>
  <si>
    <t>CEA.203</t>
  </si>
  <si>
    <t>Programmi di formazione</t>
  </si>
  <si>
    <t>CEA.204</t>
  </si>
  <si>
    <t>Programmi di promozione sportiva</t>
  </si>
  <si>
    <t>CEA.205</t>
  </si>
  <si>
    <t>Impianti sportivi ed attrezzature sportive</t>
  </si>
  <si>
    <t>Contributi federali</t>
  </si>
  <si>
    <t>2.02</t>
  </si>
  <si>
    <t>Contributi dello Stato, Enti Locali, altri soggetti</t>
  </si>
  <si>
    <t>CEA.031</t>
  </si>
  <si>
    <t>Contributi dello Stato, Regione, Enti Locali</t>
  </si>
  <si>
    <t>Totale</t>
  </si>
  <si>
    <t>2.03</t>
  </si>
  <si>
    <t>Quote degli associati:</t>
  </si>
  <si>
    <t>CEA.007</t>
  </si>
  <si>
    <t>Quote di affiliazione</t>
  </si>
  <si>
    <t>CEA.008</t>
  </si>
  <si>
    <t>Quote di tesseramento</t>
  </si>
  <si>
    <t>CEA.009</t>
  </si>
  <si>
    <t>Multe e tasse gara</t>
  </si>
  <si>
    <t>CEA.010</t>
  </si>
  <si>
    <t>Diritti di segreteria</t>
  </si>
  <si>
    <t>CEA.011</t>
  </si>
  <si>
    <t>Quote iscrizione a corsi</t>
  </si>
  <si>
    <t>CEA.029</t>
  </si>
  <si>
    <t>Quote abbonamento a pubblicazioni</t>
  </si>
  <si>
    <t>2.04</t>
  </si>
  <si>
    <t>Ricavi da manifestazioni:</t>
  </si>
  <si>
    <t>CEA.016</t>
  </si>
  <si>
    <t>Pubblicità, sponsorizzazioni</t>
  </si>
  <si>
    <t>CEA.017</t>
  </si>
  <si>
    <t>Diritti televisivi</t>
  </si>
  <si>
    <t>CEA.018</t>
  </si>
  <si>
    <t>Vendita di materiale promozionale</t>
  </si>
  <si>
    <t>CEA.019</t>
  </si>
  <si>
    <t>Vendita biglietti</t>
  </si>
  <si>
    <t>2.05</t>
  </si>
  <si>
    <t>Altri ricavi della gestione:</t>
  </si>
  <si>
    <t>CEA.024</t>
  </si>
  <si>
    <t>Vendita di Pubblicazioni, materiale didattico e altro materiale sportivo</t>
  </si>
  <si>
    <t>CEA.026</t>
  </si>
  <si>
    <t>Recuperi e rimborsi da terzi</t>
  </si>
  <si>
    <t>CEA.027</t>
  </si>
  <si>
    <t>Fitti attivi  e convenzioni con terzi</t>
  </si>
  <si>
    <t>Val. della prod. Strutt. Terr.</t>
  </si>
  <si>
    <t>Val. della prod. Strutt. Terr. e contr. Fed.</t>
  </si>
  <si>
    <t>CEB</t>
  </si>
  <si>
    <t>COSTI DELLA PRODUZIONE</t>
  </si>
  <si>
    <t>1</t>
  </si>
  <si>
    <t>Costi per Attività Sportiva</t>
  </si>
  <si>
    <t>1.02</t>
  </si>
  <si>
    <t>Costi per att. Spor. della Strutt. Terr.</t>
  </si>
  <si>
    <t>1.02.01</t>
  </si>
  <si>
    <t>Attività agonistica</t>
  </si>
  <si>
    <t>CEB.001</t>
  </si>
  <si>
    <t>Spese trasferta e soggiorno</t>
  </si>
  <si>
    <t>CEB.002</t>
  </si>
  <si>
    <t>Indennità, diarie e rimborsi forfettari</t>
  </si>
  <si>
    <t>CEB.003</t>
  </si>
  <si>
    <t>Compensi per staff tecnico</t>
  </si>
  <si>
    <t>CEB.004</t>
  </si>
  <si>
    <t>Compensi per staff sanitario</t>
  </si>
  <si>
    <t>CEB.005</t>
  </si>
  <si>
    <t>Acquisto materiale sportivo</t>
  </si>
  <si>
    <t>CEB.006</t>
  </si>
  <si>
    <t>Spese mediche</t>
  </si>
  <si>
    <t>CEB.007</t>
  </si>
  <si>
    <t>Premi di classifica</t>
  </si>
  <si>
    <t>CEB.008</t>
  </si>
  <si>
    <t>Premi di assicurazione</t>
  </si>
  <si>
    <t>CEB.013</t>
  </si>
  <si>
    <t>Spese per ufficiali di gara, arbitri, commissari, cronometristi</t>
  </si>
  <si>
    <t>CEB.021</t>
  </si>
  <si>
    <t>Borse di studio</t>
  </si>
  <si>
    <t>CEB.065</t>
  </si>
  <si>
    <t>Canoni ed oneri locativi</t>
  </si>
  <si>
    <t>Totale attività agonistica</t>
  </si>
  <si>
    <t xml:space="preserve"> </t>
  </si>
  <si>
    <t>1.02.02</t>
  </si>
  <si>
    <t>Organizzazione Manifestazione Sportive</t>
  </si>
  <si>
    <t>Spese di trasferta e soggiorno</t>
  </si>
  <si>
    <t>CEB.010</t>
  </si>
  <si>
    <t>Noleggio materiale tec. sportivo, attrezzature, impianti, automezzi e sw</t>
  </si>
  <si>
    <t>CEB.011</t>
  </si>
  <si>
    <t>Coppe e medaglie</t>
  </si>
  <si>
    <t>CEB.014</t>
  </si>
  <si>
    <t>Trasporto e facchinaggio</t>
  </si>
  <si>
    <t>CEB.016</t>
  </si>
  <si>
    <t xml:space="preserve">Altre spese </t>
  </si>
  <si>
    <t>CEB.018</t>
  </si>
  <si>
    <t>Acquisto materiale di consumo</t>
  </si>
  <si>
    <t>CEB.022</t>
  </si>
  <si>
    <t>Contributi</t>
  </si>
  <si>
    <t>CEB.024</t>
  </si>
  <si>
    <t xml:space="preserve">Compensi per prestazioni </t>
  </si>
  <si>
    <t>CEB.028</t>
  </si>
  <si>
    <t xml:space="preserve">Contributi a Comitati Organizzatori </t>
  </si>
  <si>
    <t>CEB.029</t>
  </si>
  <si>
    <t>Rimborsi a squadre partecipanti</t>
  </si>
  <si>
    <t>CEB.030</t>
  </si>
  <si>
    <t>Manutenzione ordinaria</t>
  </si>
  <si>
    <t>CEB.031</t>
  </si>
  <si>
    <t>Assistenza medica, antidoping</t>
  </si>
  <si>
    <t>Totale Organizzazione manifestazioni sportive</t>
  </si>
  <si>
    <t>1.02.03</t>
  </si>
  <si>
    <t>Corsi di formazione</t>
  </si>
  <si>
    <t>Spese di trasferte e soggiorno</t>
  </si>
  <si>
    <t>Compensi per prestazioni</t>
  </si>
  <si>
    <t>CEB.056</t>
  </si>
  <si>
    <t>Stampa opuscoli e materiale di propaganda</t>
  </si>
  <si>
    <t>Totale corsi di formazione</t>
  </si>
  <si>
    <t>1.02.04</t>
  </si>
  <si>
    <t>Promozione Sportiva</t>
  </si>
  <si>
    <t>CEB.046</t>
  </si>
  <si>
    <t>Organizz. e/o partecipaz. a Giochi Sportivi Studenteschi</t>
  </si>
  <si>
    <t>CEB.048</t>
  </si>
  <si>
    <t>Sport nella scuola</t>
  </si>
  <si>
    <t>CEB.049</t>
  </si>
  <si>
    <t>Organiz. e/o partecipaz. a manif. a carattere sociale</t>
  </si>
  <si>
    <t>Totale promozione sportiva</t>
  </si>
  <si>
    <t>1.02.05</t>
  </si>
  <si>
    <t>Contributi all'attività sportiva:</t>
  </si>
  <si>
    <t>CEB.058</t>
  </si>
  <si>
    <t>Contributi a Società e Associazioni sportive</t>
  </si>
  <si>
    <t>CEB.061</t>
  </si>
  <si>
    <t>Contributi ad altri soggetti</t>
  </si>
  <si>
    <t>Totale contributi all'attività sportiva</t>
  </si>
  <si>
    <t>1.02.06</t>
  </si>
  <si>
    <t>Gestione impianti  sportivi</t>
  </si>
  <si>
    <t>CEB.063</t>
  </si>
  <si>
    <t>Servizi di pulizia e sorveglianza</t>
  </si>
  <si>
    <t>CEB.064</t>
  </si>
  <si>
    <t>Utenze e servizi</t>
  </si>
  <si>
    <t>Totale gestione impianti sportivi</t>
  </si>
  <si>
    <t>Costi attività sportiva Strutt. Terr.</t>
  </si>
  <si>
    <t xml:space="preserve">Funzionamento e costi generali </t>
  </si>
  <si>
    <t>Funz. e costi gen.  Strutt. Terr.:</t>
  </si>
  <si>
    <t>2.02.01</t>
  </si>
  <si>
    <t>Costi per i collaboratori</t>
  </si>
  <si>
    <t>CEB.080</t>
  </si>
  <si>
    <t>Collaboratori - compensi</t>
  </si>
  <si>
    <t>CEB.081</t>
  </si>
  <si>
    <t>Collaboratori - oneri previdenziali</t>
  </si>
  <si>
    <t>CEB.082</t>
  </si>
  <si>
    <t>Collaboratori - assicurazione INAIL</t>
  </si>
  <si>
    <t>CEB.083</t>
  </si>
  <si>
    <t>Collaboratori - Rimborso spese missioni</t>
  </si>
  <si>
    <t>Totale Costi per i collaboratori</t>
  </si>
  <si>
    <t>2.02.02</t>
  </si>
  <si>
    <t>Organi e Commissioni</t>
  </si>
  <si>
    <t>CEB.087</t>
  </si>
  <si>
    <t xml:space="preserve">Funzionamento organi di gestione </t>
  </si>
  <si>
    <t>CEB.088</t>
  </si>
  <si>
    <t>Collegio dei Revisori dei conti</t>
  </si>
  <si>
    <t>CEB.089</t>
  </si>
  <si>
    <t>Organi di giustizia sportiva</t>
  </si>
  <si>
    <t>CEB.109</t>
  </si>
  <si>
    <t>Assemblea regionale</t>
  </si>
  <si>
    <t>CEB.110</t>
  </si>
  <si>
    <t>Commissioni regionali</t>
  </si>
  <si>
    <t>Totale Organi e Commissioni</t>
  </si>
  <si>
    <t>2.02.03</t>
  </si>
  <si>
    <t>Costi  generali</t>
  </si>
  <si>
    <t xml:space="preserve">Premi di assicurazioni </t>
  </si>
  <si>
    <t>CEB.042</t>
  </si>
  <si>
    <t>Organizzazione e partecipazione a convegni, seminari, congressi</t>
  </si>
  <si>
    <t>CEB.044</t>
  </si>
  <si>
    <t>Acquisto giornali, riviste, pubblicazioni tecniche</t>
  </si>
  <si>
    <t>Compensi per prestazioni giuri.-ammini-fiscali</t>
  </si>
  <si>
    <t>CEB.098</t>
  </si>
  <si>
    <t>Spese per assistenza gestionale elaborazione dati</t>
  </si>
  <si>
    <t>CEB.099</t>
  </si>
  <si>
    <t>Spese per consulenze legali</t>
  </si>
  <si>
    <t>CEB.101</t>
  </si>
  <si>
    <t>Spese postali e telefoniche</t>
  </si>
  <si>
    <t>CEB.105</t>
  </si>
  <si>
    <t>Spese di rappresentanza</t>
  </si>
  <si>
    <t>CEB.106</t>
  </si>
  <si>
    <t>Commissioni bancarie</t>
  </si>
  <si>
    <t>CEB.108</t>
  </si>
  <si>
    <t>Imposte indirette, tasse e contributi</t>
  </si>
  <si>
    <t>Totale Costi  generali</t>
  </si>
  <si>
    <t>Funz. e costi gen. della Strutt. Terr.</t>
  </si>
  <si>
    <t>DIFF. VAL. E COSTI  PROD.</t>
  </si>
  <si>
    <t>In % sul Valore della produzione</t>
  </si>
  <si>
    <t xml:space="preserve">COMITATO TERRITORIALE MOLISE                  </t>
  </si>
  <si>
    <t xml:space="preserve">2018                  </t>
  </si>
  <si>
    <t xml:space="preserve">BILANCIO  </t>
  </si>
  <si>
    <t xml:space="preserve">2017                     </t>
  </si>
  <si>
    <t>2018</t>
  </si>
  <si>
    <t>FEDERAZIONE ITALIANA PALLAVOLO</t>
  </si>
  <si>
    <t>ORGANIZZAZIONI TERRITORIALI AUTONOMIA AMMINISTRATIVA</t>
  </si>
  <si>
    <t>CEB.040</t>
  </si>
  <si>
    <t xml:space="preserve">Compensi per servizi tecnico-scientifici </t>
  </si>
  <si>
    <t>Compensi per servizi tecnico-scientifici</t>
  </si>
  <si>
    <t>CEB.054</t>
  </si>
  <si>
    <t>Formazione di quadri tecnici e altri soggetti</t>
  </si>
  <si>
    <t>CEB.033</t>
  </si>
  <si>
    <t>Promozione, comunicazione e marketing</t>
  </si>
  <si>
    <t>Acquisto materiale sportivo e attrezzature sportive non capitalizzabili</t>
  </si>
  <si>
    <t xml:space="preserve">Spese di trasferta e soggiorno  </t>
  </si>
  <si>
    <t>CEB.096</t>
  </si>
  <si>
    <t>Immobilizzazioni</t>
  </si>
  <si>
    <t>SPA.B</t>
  </si>
  <si>
    <t>Immobilizzazioni immateriali</t>
  </si>
  <si>
    <t>Costi di impianto e ampliamento</t>
  </si>
  <si>
    <t>Costi ricerca scientifica, tecnologica e di sviluppo</t>
  </si>
  <si>
    <t>Opere dell'ingegno (royalties) licenze d'uso, software</t>
  </si>
  <si>
    <t>Costi per omologazione campi</t>
  </si>
  <si>
    <t>Immobilizzazioni immateriali in corso</t>
  </si>
  <si>
    <t>Migliorie su beni di terzi</t>
  </si>
  <si>
    <t>Totale Immobilizzazioni immateriali</t>
  </si>
  <si>
    <t xml:space="preserve">Immobilizzazioni materiali </t>
  </si>
  <si>
    <t>Impianti sportivi</t>
  </si>
  <si>
    <t>Fabbricati</t>
  </si>
  <si>
    <t>SPA.B.II.01.01</t>
  </si>
  <si>
    <t>SPA.B.II.01.02</t>
  </si>
  <si>
    <t>SPA.B.I.01</t>
  </si>
  <si>
    <t>SPA.B.I.02</t>
  </si>
  <si>
    <t>SPA.B.I.03</t>
  </si>
  <si>
    <t>SPA.B.I.04</t>
  </si>
  <si>
    <t>SPA.B.I.06</t>
  </si>
  <si>
    <t>SPA.B.I.07</t>
  </si>
  <si>
    <t>SPA.B. II.04.01</t>
  </si>
  <si>
    <t>Mobili e arredi</t>
  </si>
  <si>
    <t>SPA.B. II.04.02</t>
  </si>
  <si>
    <t>Macchine d'ufficio</t>
  </si>
  <si>
    <t>SPA.B. II.04.03</t>
  </si>
  <si>
    <t>Automezzi</t>
  </si>
  <si>
    <t>SPA.B. II.04.04</t>
  </si>
  <si>
    <t>Altre immobiliazioni materiali</t>
  </si>
  <si>
    <t>SPA.B.II.01.03</t>
  </si>
  <si>
    <t>Restituzione Investimenti Immobiliari</t>
  </si>
  <si>
    <t>Totale Immobilizzazioni materiali</t>
  </si>
  <si>
    <t>Totale Immobilizzazioni</t>
  </si>
  <si>
    <t>SPA.B.I</t>
  </si>
  <si>
    <t>SPA.B.II</t>
  </si>
  <si>
    <t>Risultato Finanziario</t>
  </si>
  <si>
    <t>Proventi Finanziari</t>
  </si>
  <si>
    <t>CEA.099</t>
  </si>
  <si>
    <t>Interessi attivi</t>
  </si>
  <si>
    <t>Totale Proventi Finanziari</t>
  </si>
  <si>
    <t>Proventi e oneri straordinari</t>
  </si>
  <si>
    <t>Sopravvenienze attive</t>
  </si>
  <si>
    <t>Sopravvenienze passive</t>
  </si>
  <si>
    <t>Totale Proventi e oneri straordinari</t>
  </si>
  <si>
    <t>Risultato economico</t>
  </si>
  <si>
    <t>CEB.073</t>
  </si>
  <si>
    <t>CEB.074</t>
  </si>
  <si>
    <t>CEB.075</t>
  </si>
  <si>
    <t>CEB.077</t>
  </si>
  <si>
    <t>CEB.078</t>
  </si>
  <si>
    <t>CEB.079</t>
  </si>
  <si>
    <t>CEB.206</t>
  </si>
  <si>
    <t>CEB.207</t>
  </si>
  <si>
    <t>CEB.208</t>
  </si>
  <si>
    <t>CEB.210</t>
  </si>
  <si>
    <t>CEB.800</t>
  </si>
  <si>
    <t>Retribuzioni personale FSN</t>
  </si>
  <si>
    <t>Straordinari personale FSN</t>
  </si>
  <si>
    <t>Oneri azienda pers. Federale</t>
  </si>
  <si>
    <t xml:space="preserve">TFR personale federale </t>
  </si>
  <si>
    <t>Personale federale - Rimborso spese missioni</t>
  </si>
  <si>
    <t>Personale federale - Rimborso spese di trasferta a piè di lista</t>
  </si>
  <si>
    <t>Accantonamento TFR personale ex CONI Servizi Spa</t>
  </si>
  <si>
    <t>Indennità varie personale già federale</t>
  </si>
  <si>
    <t>Premi produzione personale FSN</t>
  </si>
  <si>
    <t>Acc.to tratt. pensione compl.</t>
  </si>
  <si>
    <t>Interventi ass.li personale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</si>
</sst>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_-* #,##0.00_-;\-* #,##0.00_-;_-* &quot;-&quot;_-;_-@_-"/>
    <numFmt numFmtId="165" formatCode="_-[$€-2]\ * #,##0_-;\-[$€-2]\ * #,##0_-;_-[$€-2]\ * &quot;-&quot;_-;_-@_-"/>
  </numFmts>
  <fonts count="27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10"/>
      <name val="Arial"/>
      <family val="2"/>
    </font>
    <font>
      <b/>
      <i/>
      <sz val="12"/>
      <color indexed="10"/>
      <name val="Arial"/>
      <family val="2"/>
    </font>
    <font>
      <sz val="20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7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Alignment="1" applyProtection="1">
      <alignment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9" fontId="3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 shrinkToFit="1"/>
    </xf>
    <xf numFmtId="2" fontId="3" fillId="0" borderId="0" xfId="0" applyNumberFormat="1" applyFont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2" fontId="3" fillId="2" borderId="5" xfId="0" applyNumberFormat="1" applyFont="1" applyFill="1" applyBorder="1" applyAlignment="1" applyProtection="1">
      <alignment vertical="center" wrapText="1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2" fontId="3" fillId="0" borderId="6" xfId="0" applyNumberFormat="1" applyFont="1" applyFill="1" applyBorder="1" applyAlignment="1" applyProtection="1">
      <alignment horizontal="left" vertical="center" wrapText="1"/>
    </xf>
    <xf numFmtId="2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2" fontId="3" fillId="0" borderId="7" xfId="0" applyNumberFormat="1" applyFont="1" applyFill="1" applyBorder="1" applyAlignment="1" applyProtection="1">
      <alignment horizontal="lef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Fill="1" applyBorder="1" applyAlignment="1" applyProtection="1">
      <alignment horizontal="lef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 shrinkToFit="1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left" vertical="center" wrapText="1" shrinkToFit="1"/>
    </xf>
    <xf numFmtId="2" fontId="17" fillId="0" borderId="0" xfId="0" applyNumberFormat="1" applyFont="1" applyBorder="1" applyAlignment="1" applyProtection="1">
      <alignment vertical="center" wrapText="1"/>
      <protection locked="0"/>
    </xf>
    <xf numFmtId="2" fontId="14" fillId="0" borderId="0" xfId="0" applyNumberFormat="1" applyFont="1" applyFill="1" applyBorder="1" applyAlignment="1" applyProtection="1">
      <alignment horizontal="left" vertical="center" wrapText="1" shrinkToFi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2" fontId="1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</xf>
    <xf numFmtId="9" fontId="3" fillId="2" borderId="9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 wrapText="1" shrinkToFit="1"/>
    </xf>
    <xf numFmtId="0" fontId="15" fillId="0" borderId="2" xfId="0" applyFont="1" applyFill="1" applyBorder="1" applyAlignment="1" applyProtection="1">
      <alignment horizontal="right" vertical="center" wrapText="1" shrinkToFit="1"/>
    </xf>
    <xf numFmtId="2" fontId="18" fillId="0" borderId="10" xfId="0" applyNumberFormat="1" applyFont="1" applyFill="1" applyBorder="1" applyAlignment="1" applyProtection="1">
      <alignment horizontal="right" vertical="center" wrapText="1" shrinkToFit="1"/>
    </xf>
    <xf numFmtId="2" fontId="18" fillId="0" borderId="0" xfId="0" applyNumberFormat="1" applyFont="1" applyFill="1" applyBorder="1" applyAlignment="1" applyProtection="1">
      <alignment horizontal="right" vertical="center" wrapText="1" shrinkToFit="1"/>
    </xf>
    <xf numFmtId="0" fontId="4" fillId="0" borderId="4" xfId="0" applyFont="1" applyFill="1" applyBorder="1" applyAlignment="1" applyProtection="1">
      <alignment vertical="center" wrapText="1" shrinkToFit="1"/>
    </xf>
    <xf numFmtId="2" fontId="15" fillId="0" borderId="2" xfId="0" applyNumberFormat="1" applyFont="1" applyFill="1" applyBorder="1" applyAlignment="1" applyProtection="1">
      <alignment horizontal="right" vertical="center" wrapText="1" shrinkToFit="1"/>
    </xf>
    <xf numFmtId="2" fontId="4" fillId="0" borderId="4" xfId="0" applyNumberFormat="1" applyFont="1" applyFill="1" applyBorder="1" applyAlignment="1" applyProtection="1">
      <alignment horizontal="left" vertical="center" wrapText="1" shrinkToFit="1"/>
    </xf>
    <xf numFmtId="2" fontId="3" fillId="0" borderId="10" xfId="0" applyNumberFormat="1" applyFont="1" applyFill="1" applyBorder="1" applyAlignment="1" applyProtection="1">
      <alignment horizontal="left" vertical="center" wrapText="1" shrinkToFit="1"/>
    </xf>
    <xf numFmtId="2" fontId="3" fillId="0" borderId="0" xfId="0" applyNumberFormat="1" applyFont="1" applyFill="1" applyBorder="1" applyAlignment="1" applyProtection="1">
      <alignment horizontal="left" vertical="center" wrapText="1" shrinkToFit="1"/>
    </xf>
    <xf numFmtId="2" fontId="2" fillId="0" borderId="11" xfId="0" applyNumberFormat="1" applyFont="1" applyFill="1" applyBorder="1" applyAlignment="1" applyProtection="1">
      <alignment vertical="center" wrapText="1"/>
      <protection locked="0"/>
    </xf>
    <xf numFmtId="2" fontId="3" fillId="0" borderId="7" xfId="0" applyNumberFormat="1" applyFont="1" applyFill="1" applyBorder="1" applyAlignment="1" applyProtection="1">
      <alignment horizontal="left" vertical="center" wrapText="1"/>
      <protection locked="0"/>
    </xf>
    <xf numFmtId="2" fontId="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2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4" xfId="0" applyNumberFormat="1" applyFont="1" applyFill="1" applyBorder="1" applyAlignment="1" applyProtection="1">
      <alignment horizontal="left" vertical="center" wrapText="1"/>
    </xf>
    <xf numFmtId="2" fontId="3" fillId="0" borderId="1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2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9" fontId="3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vertical="center" wrapText="1"/>
    </xf>
    <xf numFmtId="2" fontId="3" fillId="0" borderId="4" xfId="0" applyNumberFormat="1" applyFont="1" applyFill="1" applyBorder="1" applyAlignment="1" applyProtection="1">
      <alignment vertical="center" wrapText="1"/>
    </xf>
    <xf numFmtId="9" fontId="3" fillId="2" borderId="11" xfId="0" applyNumberFormat="1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2" fontId="3" fillId="0" borderId="15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2" fontId="21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2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right" vertical="center" wrapText="1"/>
      <protection locked="0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7" xfId="0" applyNumberFormat="1" applyFont="1" applyFill="1" applyBorder="1" applyAlignment="1" applyProtection="1">
      <alignment horizontal="left" vertical="center" wrapText="1"/>
    </xf>
    <xf numFmtId="2" fontId="3" fillId="0" borderId="18" xfId="0" applyNumberFormat="1" applyFont="1" applyFill="1" applyBorder="1" applyAlignment="1" applyProtection="1">
      <alignment horizontal="left" vertical="center" wrapText="1"/>
    </xf>
    <xf numFmtId="2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/>
    </xf>
    <xf numFmtId="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left" vertical="center" wrapText="1"/>
      <protection locked="0"/>
    </xf>
    <xf numFmtId="4" fontId="12" fillId="0" borderId="2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Border="1" applyAlignment="1" applyProtection="1">
      <alignment horizontal="right" vertical="center" wrapText="1"/>
    </xf>
    <xf numFmtId="4" fontId="4" fillId="3" borderId="21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wrapText="1"/>
      <protection locked="0"/>
    </xf>
    <xf numFmtId="4" fontId="12" fillId="0" borderId="20" xfId="0" applyNumberFormat="1" applyFont="1" applyFill="1" applyBorder="1" applyAlignment="1" applyProtection="1">
      <alignment vertical="center" wrapText="1"/>
      <protection locked="0"/>
    </xf>
    <xf numFmtId="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 applyProtection="1">
      <alignment horizontal="right" vertical="center" wrapText="1"/>
    </xf>
    <xf numFmtId="4" fontId="4" fillId="3" borderId="9" xfId="0" applyNumberFormat="1" applyFont="1" applyFill="1" applyBorder="1" applyAlignment="1" applyProtection="1">
      <alignment horizontal="right" vertical="center" wrapText="1"/>
    </xf>
    <xf numFmtId="2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3" fillId="3" borderId="9" xfId="0" applyNumberFormat="1" applyFont="1" applyFill="1" applyBorder="1" applyAlignment="1" applyProtection="1">
      <alignment horizontal="right" vertical="center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41" fontId="3" fillId="0" borderId="4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2" borderId="22" xfId="0" applyNumberFormat="1" applyFont="1" applyFill="1" applyBorder="1" applyAlignment="1" applyProtection="1">
      <alignment horizontal="right" vertical="center" wrapText="1"/>
    </xf>
    <xf numFmtId="2" fontId="3" fillId="0" borderId="2" xfId="0" applyNumberFormat="1" applyFont="1" applyFill="1" applyBorder="1" applyAlignment="1" applyProtection="1">
      <alignment vertical="center" wrapText="1"/>
    </xf>
    <xf numFmtId="41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3" xfId="0" applyNumberFormat="1" applyFont="1" applyBorder="1" applyAlignment="1" applyProtection="1">
      <alignment horizontal="right" vertical="center" wrapText="1"/>
      <protection locked="0"/>
    </xf>
    <xf numFmtId="4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5" xfId="0" applyFont="1" applyFill="1" applyBorder="1" applyAlignment="1" applyProtection="1">
      <alignment vertical="center" wrapText="1"/>
      <protection locked="0"/>
    </xf>
    <xf numFmtId="2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6" fillId="4" borderId="9" xfId="0" applyNumberFormat="1" applyFont="1" applyFill="1" applyBorder="1" applyAlignment="1" applyProtection="1">
      <alignment horizontal="left" vertical="center" wrapText="1"/>
    </xf>
    <xf numFmtId="0" fontId="16" fillId="4" borderId="9" xfId="0" applyFont="1" applyFill="1" applyBorder="1" applyAlignment="1" applyProtection="1">
      <alignment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 shrinkToFit="1"/>
    </xf>
    <xf numFmtId="0" fontId="16" fillId="4" borderId="9" xfId="0" applyFont="1" applyFill="1" applyBorder="1" applyAlignment="1" applyProtection="1">
      <alignment vertical="center" wrapText="1" shrinkToFit="1"/>
    </xf>
    <xf numFmtId="2" fontId="16" fillId="4" borderId="9" xfId="0" applyNumberFormat="1" applyFont="1" applyFill="1" applyBorder="1" applyAlignment="1" applyProtection="1">
      <alignment horizontal="left" vertical="center" wrapText="1" shrinkToFit="1"/>
    </xf>
    <xf numFmtId="2" fontId="16" fillId="4" borderId="5" xfId="0" applyNumberFormat="1" applyFont="1" applyFill="1" applyBorder="1" applyAlignment="1" applyProtection="1">
      <alignment horizontal="lef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  <protection locked="0"/>
    </xf>
    <xf numFmtId="4" fontId="3" fillId="5" borderId="9" xfId="0" applyNumberFormat="1" applyFont="1" applyFill="1" applyBorder="1" applyAlignment="1" applyProtection="1">
      <alignment horizontal="righ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</xf>
    <xf numFmtId="4" fontId="3" fillId="5" borderId="9" xfId="0" applyNumberFormat="1" applyFont="1" applyFill="1" applyBorder="1" applyAlignment="1" applyProtection="1">
      <alignment horizontal="right" vertical="center" wrapText="1"/>
    </xf>
    <xf numFmtId="4" fontId="4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horizontal="right" vertical="center" wrapText="1" shrinkToFit="1"/>
    </xf>
    <xf numFmtId="49" fontId="2" fillId="3" borderId="9" xfId="0" applyNumberFormat="1" applyFont="1" applyFill="1" applyBorder="1" applyAlignment="1" applyProtection="1">
      <alignment horizontal="left" vertical="center" wrapText="1"/>
    </xf>
    <xf numFmtId="49" fontId="26" fillId="3" borderId="9" xfId="0" applyNumberFormat="1" applyFont="1" applyFill="1" applyBorder="1" applyAlignment="1" applyProtection="1">
      <alignment horizontal="left" vertical="center" wrapText="1"/>
    </xf>
    <xf numFmtId="2" fontId="16" fillId="3" borderId="9" xfId="0" applyNumberFormat="1" applyFont="1" applyFill="1" applyBorder="1" applyAlignment="1" applyProtection="1">
      <alignment horizontal="right" vertical="center" wrapText="1" shrinkToFit="1"/>
    </xf>
    <xf numFmtId="4" fontId="16" fillId="6" borderId="24" xfId="0" applyNumberFormat="1" applyFont="1" applyFill="1" applyBorder="1" applyAlignment="1" applyProtection="1">
      <alignment horizontal="right" vertical="center" wrapText="1"/>
    </xf>
    <xf numFmtId="4" fontId="16" fillId="6" borderId="25" xfId="0" applyNumberFormat="1" applyFont="1" applyFill="1" applyBorder="1" applyAlignment="1" applyProtection="1">
      <alignment horizontal="right" vertical="center" wrapText="1"/>
    </xf>
    <xf numFmtId="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4" fillId="6" borderId="25" xfId="0" applyNumberFormat="1" applyFont="1" applyFill="1" applyBorder="1" applyAlignment="1" applyProtection="1">
      <alignment horizontal="center" vertical="center" wrapText="1"/>
    </xf>
    <xf numFmtId="9" fontId="3" fillId="3" borderId="9" xfId="0" applyNumberFormat="1" applyFont="1" applyFill="1" applyBorder="1" applyAlignment="1" applyProtection="1">
      <alignment horizontal="center" vertical="center" wrapText="1"/>
    </xf>
    <xf numFmtId="2" fontId="3" fillId="0" borderId="15" xfId="0" applyNumberFormat="1" applyFont="1" applyFill="1" applyBorder="1" applyAlignment="1" applyProtection="1">
      <alignment vertical="center" wrapText="1"/>
    </xf>
    <xf numFmtId="10" fontId="4" fillId="7" borderId="9" xfId="0" applyNumberFormat="1" applyFont="1" applyFill="1" applyBorder="1" applyAlignment="1" applyProtection="1">
      <alignment horizontal="right" vertical="center" wrapText="1"/>
    </xf>
    <xf numFmtId="10" fontId="4" fillId="7" borderId="5" xfId="0" applyNumberFormat="1" applyFont="1" applyFill="1" applyBorder="1" applyAlignment="1" applyProtection="1">
      <alignment horizontal="right" vertical="center" wrapText="1"/>
    </xf>
    <xf numFmtId="2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4" fillId="3" borderId="5" xfId="0" applyFont="1" applyFill="1" applyBorder="1" applyAlignment="1" applyProtection="1">
      <alignment horizontal="right" vertical="center" wrapText="1"/>
      <protection locked="0"/>
    </xf>
    <xf numFmtId="4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4"/>
  <sheetViews>
    <sheetView tabSelected="1" topLeftCell="A7" zoomScaleNormal="75" zoomScaleSheetLayoutView="75" workbookViewId="0">
      <pane ySplit="7" topLeftCell="A14" activePane="bottomLeft" state="frozen"/>
      <selection activeCell="A7" sqref="A7"/>
      <selection pane="bottomLeft" activeCell="D206" sqref="D206:E206"/>
    </sheetView>
  </sheetViews>
  <sheetFormatPr defaultRowHeight="12.75" outlineLevelRow="1"/>
  <cols>
    <col min="1" max="1" width="11.28515625" style="1" customWidth="1"/>
    <col min="2" max="2" width="63.140625" style="2" customWidth="1"/>
    <col min="3" max="3" width="7.7109375" style="3" customWidth="1"/>
    <col min="4" max="5" width="19.7109375" style="126" customWidth="1"/>
    <col min="6" max="6" width="1.7109375" style="3" customWidth="1"/>
    <col min="7" max="7" width="19.85546875" style="126" customWidth="1"/>
    <col min="8" max="8" width="14.5703125" style="5" customWidth="1"/>
    <col min="9" max="16384" width="9.140625" style="4"/>
  </cols>
  <sheetData>
    <row r="1" spans="1:9">
      <c r="I1" s="6"/>
    </row>
    <row r="3" spans="1:9" s="11" customFormat="1" ht="20.25" customHeight="1">
      <c r="A3" s="7"/>
      <c r="B3" s="8" t="s">
        <v>0</v>
      </c>
      <c r="C3" s="9"/>
      <c r="D3" s="125"/>
      <c r="E3" s="207" t="s">
        <v>1</v>
      </c>
      <c r="F3" s="207"/>
      <c r="G3" s="208"/>
      <c r="H3" s="10"/>
    </row>
    <row r="4" spans="1:9" s="11" customFormat="1" ht="26.25">
      <c r="A4" s="7"/>
      <c r="B4" s="9"/>
      <c r="C4" s="9"/>
      <c r="D4" s="207"/>
      <c r="E4" s="207"/>
      <c r="F4" s="207"/>
      <c r="G4" s="207"/>
      <c r="H4" s="10"/>
    </row>
    <row r="5" spans="1:9" s="11" customFormat="1" ht="20.25" customHeight="1">
      <c r="A5" s="7"/>
      <c r="B5" s="9"/>
      <c r="C5" s="9"/>
      <c r="D5" s="209" t="s">
        <v>2</v>
      </c>
      <c r="E5" s="209"/>
      <c r="F5" s="209"/>
      <c r="G5" s="209"/>
      <c r="H5" s="209"/>
      <c r="I5" s="12"/>
    </row>
    <row r="6" spans="1:9" s="11" customFormat="1" ht="20.25">
      <c r="A6" s="7"/>
      <c r="B6" s="9"/>
      <c r="C6" s="9"/>
      <c r="D6" s="209"/>
      <c r="E6" s="209"/>
      <c r="F6" s="209"/>
      <c r="G6" s="209"/>
      <c r="H6" s="209"/>
      <c r="I6" s="12"/>
    </row>
    <row r="7" spans="1:9" s="11" customFormat="1" ht="21" thickBot="1">
      <c r="A7" s="7"/>
      <c r="B7" s="9"/>
      <c r="C7" s="9"/>
      <c r="D7" s="127"/>
      <c r="E7" s="127"/>
      <c r="F7" s="13"/>
      <c r="G7" s="145"/>
      <c r="H7" s="14"/>
    </row>
    <row r="8" spans="1:9" s="11" customFormat="1" ht="26.25" thickBot="1">
      <c r="A8" s="7"/>
      <c r="B8" s="15" t="s">
        <v>3</v>
      </c>
      <c r="C8" s="15"/>
      <c r="D8" s="128"/>
      <c r="E8" s="128"/>
      <c r="F8" s="16"/>
      <c r="G8" s="124" t="s">
        <v>208</v>
      </c>
      <c r="H8" s="122" t="s">
        <v>210</v>
      </c>
    </row>
    <row r="9" spans="1:9" s="11" customFormat="1" ht="33.75" customHeight="1" thickBot="1">
      <c r="A9" s="7"/>
      <c r="B9" s="17" t="s">
        <v>211</v>
      </c>
      <c r="C9" s="18"/>
      <c r="D9" s="129"/>
      <c r="E9" s="129"/>
      <c r="F9" s="19"/>
      <c r="G9" s="210" t="s">
        <v>212</v>
      </c>
      <c r="H9" s="211"/>
    </row>
    <row r="10" spans="1:9" s="11" customFormat="1" ht="18.75" customHeight="1">
      <c r="A10" s="7"/>
      <c r="B10" s="123" t="s">
        <v>206</v>
      </c>
      <c r="C10" s="18"/>
      <c r="D10" s="129"/>
      <c r="E10" s="129"/>
      <c r="F10" s="19"/>
      <c r="G10" s="126"/>
      <c r="H10" s="20"/>
    </row>
    <row r="11" spans="1:9" s="11" customFormat="1" ht="12.75" customHeight="1">
      <c r="A11" s="7"/>
      <c r="B11" s="18"/>
      <c r="C11" s="18"/>
      <c r="D11" s="129"/>
      <c r="E11" s="129"/>
      <c r="F11" s="19"/>
      <c r="G11" s="126"/>
      <c r="H11" s="5"/>
    </row>
    <row r="12" spans="1:9" s="25" customFormat="1" ht="15" customHeight="1">
      <c r="A12" s="21"/>
      <c r="B12" s="22"/>
      <c r="C12" s="22"/>
      <c r="D12" s="130" t="s">
        <v>4</v>
      </c>
      <c r="E12" s="130" t="s">
        <v>5</v>
      </c>
      <c r="F12" s="23"/>
      <c r="G12" s="146"/>
      <c r="H12" s="24"/>
    </row>
    <row r="13" spans="1:9" s="25" customFormat="1" ht="18">
      <c r="A13" s="21"/>
      <c r="B13" s="22"/>
      <c r="C13" s="22"/>
      <c r="D13" s="199" t="s">
        <v>207</v>
      </c>
      <c r="E13" s="199" t="s">
        <v>209</v>
      </c>
      <c r="F13" s="26"/>
      <c r="G13" s="214" t="s">
        <v>6</v>
      </c>
      <c r="H13" s="215"/>
    </row>
    <row r="14" spans="1:9" s="25" customFormat="1" ht="18">
      <c r="A14" s="21"/>
      <c r="B14" s="22"/>
      <c r="C14" s="22"/>
      <c r="D14" s="131"/>
      <c r="E14" s="131"/>
      <c r="F14" s="27"/>
      <c r="G14" s="147" t="s">
        <v>7</v>
      </c>
      <c r="H14" s="28" t="s">
        <v>8</v>
      </c>
    </row>
    <row r="15" spans="1:9" s="25" customFormat="1" ht="18">
      <c r="A15" s="21"/>
      <c r="B15" s="22"/>
      <c r="C15" s="22"/>
      <c r="D15" s="132"/>
      <c r="E15" s="132"/>
      <c r="F15" s="29"/>
      <c r="G15" s="132"/>
      <c r="H15" s="24"/>
    </row>
    <row r="16" spans="1:9" s="33" customFormat="1" ht="23.25">
      <c r="A16" s="30" t="s">
        <v>9</v>
      </c>
      <c r="B16" s="216" t="s">
        <v>10</v>
      </c>
      <c r="C16" s="216"/>
      <c r="D16" s="216"/>
      <c r="E16" s="133"/>
      <c r="F16" s="32"/>
      <c r="G16" s="133"/>
      <c r="H16" s="31"/>
    </row>
    <row r="17" spans="1:8" s="33" customFormat="1">
      <c r="A17" s="34"/>
      <c r="B17" s="35"/>
      <c r="C17" s="36"/>
      <c r="D17" s="133"/>
      <c r="E17" s="133"/>
      <c r="F17" s="32"/>
      <c r="G17" s="133"/>
      <c r="H17" s="31"/>
    </row>
    <row r="18" spans="1:8" s="37" customFormat="1">
      <c r="A18" s="34"/>
      <c r="B18" s="36"/>
      <c r="C18" s="36"/>
      <c r="D18" s="134"/>
      <c r="E18" s="134"/>
      <c r="F18" s="38"/>
      <c r="G18" s="134"/>
    </row>
    <row r="19" spans="1:8" s="37" customFormat="1" ht="20.25">
      <c r="A19" s="39" t="s">
        <v>11</v>
      </c>
      <c r="B19" s="39" t="s">
        <v>12</v>
      </c>
      <c r="C19" s="39"/>
      <c r="D19" s="135"/>
      <c r="E19" s="134"/>
      <c r="F19" s="38"/>
      <c r="G19" s="134"/>
    </row>
    <row r="20" spans="1:8" s="42" customFormat="1">
      <c r="A20" s="40"/>
      <c r="B20" s="41"/>
      <c r="C20" s="41"/>
      <c r="D20" s="136"/>
      <c r="E20" s="136"/>
      <c r="F20" s="3"/>
      <c r="G20" s="136"/>
    </row>
    <row r="21" spans="1:8" ht="15">
      <c r="A21" s="181" t="s">
        <v>13</v>
      </c>
      <c r="B21" s="182" t="s">
        <v>14</v>
      </c>
      <c r="C21" s="43"/>
      <c r="D21" s="176"/>
      <c r="E21" s="176"/>
      <c r="F21" s="148"/>
      <c r="G21" s="149"/>
      <c r="H21" s="44"/>
    </row>
    <row r="22" spans="1:8" outlineLevel="1">
      <c r="A22" s="45" t="s">
        <v>15</v>
      </c>
      <c r="B22" s="46" t="s">
        <v>16</v>
      </c>
      <c r="C22" s="47"/>
      <c r="D22" s="171">
        <v>0</v>
      </c>
      <c r="E22" s="171">
        <v>0</v>
      </c>
      <c r="F22" s="150"/>
      <c r="G22" s="164">
        <f t="shared" ref="G22:G27" si="0">D22-E22</f>
        <v>0</v>
      </c>
      <c r="H22" s="89">
        <f t="shared" ref="H22:H29" si="1">IF(E22=0,0,G22/E22)</f>
        <v>0</v>
      </c>
    </row>
    <row r="23" spans="1:8" outlineLevel="1">
      <c r="A23" s="48" t="s">
        <v>17</v>
      </c>
      <c r="B23" s="49" t="s">
        <v>18</v>
      </c>
      <c r="C23" s="47"/>
      <c r="D23" s="171">
        <v>0</v>
      </c>
      <c r="E23" s="171">
        <v>3100</v>
      </c>
      <c r="F23" s="150"/>
      <c r="G23" s="152">
        <f t="shared" si="0"/>
        <v>-3100</v>
      </c>
      <c r="H23" s="89">
        <f t="shared" si="1"/>
        <v>-1</v>
      </c>
    </row>
    <row r="24" spans="1:8" outlineLevel="1">
      <c r="A24" s="48" t="s">
        <v>19</v>
      </c>
      <c r="B24" s="49" t="s">
        <v>20</v>
      </c>
      <c r="C24" s="47"/>
      <c r="D24" s="171">
        <v>80</v>
      </c>
      <c r="E24" s="171">
        <v>80</v>
      </c>
      <c r="F24" s="150"/>
      <c r="G24" s="152">
        <f t="shared" si="0"/>
        <v>0</v>
      </c>
      <c r="H24" s="89">
        <f t="shared" si="1"/>
        <v>0</v>
      </c>
    </row>
    <row r="25" spans="1:8" outlineLevel="1">
      <c r="A25" s="48" t="s">
        <v>21</v>
      </c>
      <c r="B25" s="49" t="s">
        <v>22</v>
      </c>
      <c r="C25" s="47"/>
      <c r="D25" s="171">
        <v>0</v>
      </c>
      <c r="E25" s="171">
        <v>0</v>
      </c>
      <c r="F25" s="150"/>
      <c r="G25" s="152">
        <f t="shared" si="0"/>
        <v>0</v>
      </c>
      <c r="H25" s="89">
        <f t="shared" si="1"/>
        <v>0</v>
      </c>
    </row>
    <row r="26" spans="1:8" outlineLevel="1">
      <c r="A26" s="48" t="s">
        <v>23</v>
      </c>
      <c r="B26" s="49" t="s">
        <v>24</v>
      </c>
      <c r="C26" s="47"/>
      <c r="D26" s="171">
        <v>0</v>
      </c>
      <c r="E26" s="171">
        <v>0</v>
      </c>
      <c r="F26" s="150"/>
      <c r="G26" s="152">
        <f t="shared" si="0"/>
        <v>0</v>
      </c>
      <c r="H26" s="89">
        <f t="shared" si="1"/>
        <v>0</v>
      </c>
    </row>
    <row r="27" spans="1:8" ht="13.5" outlineLevel="1" thickBot="1">
      <c r="A27" s="50" t="s">
        <v>25</v>
      </c>
      <c r="B27" s="51" t="s">
        <v>26</v>
      </c>
      <c r="C27" s="47"/>
      <c r="D27" s="171">
        <v>0</v>
      </c>
      <c r="E27" s="171">
        <v>0</v>
      </c>
      <c r="F27" s="150"/>
      <c r="G27" s="172">
        <f t="shared" si="0"/>
        <v>0</v>
      </c>
      <c r="H27" s="60">
        <f t="shared" si="1"/>
        <v>0</v>
      </c>
    </row>
    <row r="28" spans="1:8" s="3" customFormat="1" ht="13.5" thickBot="1">
      <c r="A28" s="40"/>
      <c r="B28" s="52"/>
      <c r="C28" s="52"/>
      <c r="D28" s="140"/>
      <c r="E28" s="140"/>
      <c r="F28" s="154"/>
      <c r="G28" s="155"/>
      <c r="H28" s="53"/>
    </row>
    <row r="29" spans="1:8" s="55" customFormat="1" ht="39.950000000000003" customHeight="1" thickBot="1">
      <c r="A29" s="40"/>
      <c r="B29" s="54" t="s">
        <v>27</v>
      </c>
      <c r="C29" s="54"/>
      <c r="D29" s="198">
        <f>SUM(D22:D27)</f>
        <v>80</v>
      </c>
      <c r="E29" s="197">
        <f>SUM(E22:E27)</f>
        <v>3180</v>
      </c>
      <c r="F29" s="156"/>
      <c r="G29" s="198">
        <f>D29-E29</f>
        <v>-3100</v>
      </c>
      <c r="H29" s="200">
        <f t="shared" si="1"/>
        <v>-0.97484276729559749</v>
      </c>
    </row>
    <row r="30" spans="1:8" s="58" customFormat="1" ht="12.75" customHeight="1">
      <c r="A30" s="40"/>
      <c r="B30" s="56"/>
      <c r="C30" s="56"/>
      <c r="D30" s="141"/>
      <c r="E30" s="141"/>
      <c r="F30" s="156"/>
      <c r="G30" s="141"/>
      <c r="H30" s="57"/>
    </row>
    <row r="31" spans="1:8" ht="15">
      <c r="A31" s="181" t="s">
        <v>28</v>
      </c>
      <c r="B31" s="183" t="s">
        <v>29</v>
      </c>
      <c r="C31" s="59"/>
      <c r="D31" s="177"/>
      <c r="E31" s="177"/>
      <c r="F31" s="157"/>
      <c r="G31" s="158"/>
      <c r="H31" s="60"/>
    </row>
    <row r="32" spans="1:8">
      <c r="A32" s="61" t="s">
        <v>30</v>
      </c>
      <c r="B32" s="62" t="s">
        <v>31</v>
      </c>
      <c r="C32" s="59"/>
      <c r="D32" s="139">
        <v>0</v>
      </c>
      <c r="E32" s="139">
        <v>0</v>
      </c>
      <c r="F32" s="157"/>
      <c r="G32" s="158">
        <f>D32-E32</f>
        <v>0</v>
      </c>
      <c r="H32" s="89">
        <f>IF(E32=0,0,G32/E32)</f>
        <v>0</v>
      </c>
    </row>
    <row r="33" spans="1:8" ht="15">
      <c r="A33" s="192"/>
      <c r="B33" s="193" t="s">
        <v>32</v>
      </c>
      <c r="C33" s="63"/>
      <c r="D33" s="142">
        <f>D32</f>
        <v>0</v>
      </c>
      <c r="E33" s="142">
        <f>E32</f>
        <v>0</v>
      </c>
      <c r="F33" s="159"/>
      <c r="G33" s="160">
        <f>D33-E33</f>
        <v>0</v>
      </c>
      <c r="H33" s="201">
        <f>IF(E33=0,0,G33/E33)</f>
        <v>0</v>
      </c>
    </row>
    <row r="34" spans="1:8">
      <c r="A34" s="40"/>
      <c r="B34" s="64"/>
      <c r="C34" s="65"/>
      <c r="D34" s="137"/>
      <c r="E34" s="137"/>
      <c r="F34" s="161"/>
      <c r="G34" s="137"/>
      <c r="H34" s="4"/>
    </row>
    <row r="35" spans="1:8" ht="15">
      <c r="A35" s="181" t="s">
        <v>33</v>
      </c>
      <c r="B35" s="184" t="s">
        <v>34</v>
      </c>
      <c r="C35" s="66"/>
      <c r="D35" s="176"/>
      <c r="E35" s="176"/>
      <c r="F35" s="148"/>
      <c r="G35" s="149"/>
      <c r="H35" s="44"/>
    </row>
    <row r="36" spans="1:8" outlineLevel="1">
      <c r="A36" s="45" t="s">
        <v>35</v>
      </c>
      <c r="B36" s="46" t="s">
        <v>36</v>
      </c>
      <c r="C36" s="47"/>
      <c r="D36" s="139">
        <v>0</v>
      </c>
      <c r="E36" s="139">
        <v>0</v>
      </c>
      <c r="F36" s="150"/>
      <c r="G36" s="151">
        <f t="shared" ref="G36:G42" si="2">D36-E36</f>
        <v>0</v>
      </c>
      <c r="H36" s="89">
        <f t="shared" ref="H36:H42" si="3">IF(E36=0,0,G36/E36)</f>
        <v>0</v>
      </c>
    </row>
    <row r="37" spans="1:8" outlineLevel="1">
      <c r="A37" s="48" t="s">
        <v>37</v>
      </c>
      <c r="B37" s="49" t="s">
        <v>38</v>
      </c>
      <c r="C37" s="47"/>
      <c r="D37" s="139">
        <v>0</v>
      </c>
      <c r="E37" s="139">
        <v>0</v>
      </c>
      <c r="F37" s="150"/>
      <c r="G37" s="152">
        <f t="shared" si="2"/>
        <v>0</v>
      </c>
      <c r="H37" s="89">
        <f t="shared" si="3"/>
        <v>0</v>
      </c>
    </row>
    <row r="38" spans="1:8" outlineLevel="1">
      <c r="A38" s="48" t="s">
        <v>39</v>
      </c>
      <c r="B38" s="49" t="s">
        <v>40</v>
      </c>
      <c r="C38" s="47"/>
      <c r="D38" s="139">
        <v>12644</v>
      </c>
      <c r="E38" s="139">
        <v>8115</v>
      </c>
      <c r="F38" s="150"/>
      <c r="G38" s="152">
        <f t="shared" si="2"/>
        <v>4529</v>
      </c>
      <c r="H38" s="89">
        <f t="shared" si="3"/>
        <v>0.55810227972889714</v>
      </c>
    </row>
    <row r="39" spans="1:8" outlineLevel="1">
      <c r="A39" s="48" t="s">
        <v>41</v>
      </c>
      <c r="B39" s="49" t="s">
        <v>42</v>
      </c>
      <c r="C39" s="47"/>
      <c r="D39" s="139">
        <v>1152</v>
      </c>
      <c r="E39" s="139">
        <v>1471</v>
      </c>
      <c r="F39" s="150"/>
      <c r="G39" s="152">
        <f t="shared" si="2"/>
        <v>-319</v>
      </c>
      <c r="H39" s="89">
        <f t="shared" si="3"/>
        <v>-0.2168592794017675</v>
      </c>
    </row>
    <row r="40" spans="1:8" outlineLevel="1">
      <c r="A40" s="48" t="s">
        <v>43</v>
      </c>
      <c r="B40" s="49" t="s">
        <v>44</v>
      </c>
      <c r="C40" s="47"/>
      <c r="D40" s="139">
        <v>5940</v>
      </c>
      <c r="E40" s="139">
        <v>2370</v>
      </c>
      <c r="F40" s="150"/>
      <c r="G40" s="152">
        <f t="shared" si="2"/>
        <v>3570</v>
      </c>
      <c r="H40" s="89">
        <f t="shared" si="3"/>
        <v>1.5063291139240507</v>
      </c>
    </row>
    <row r="41" spans="1:8" outlineLevel="1">
      <c r="A41" s="45" t="s">
        <v>45</v>
      </c>
      <c r="B41" s="49" t="s">
        <v>46</v>
      </c>
      <c r="C41" s="47"/>
      <c r="D41" s="139">
        <v>0</v>
      </c>
      <c r="E41" s="139">
        <v>0</v>
      </c>
      <c r="F41" s="150"/>
      <c r="G41" s="152">
        <f t="shared" si="2"/>
        <v>0</v>
      </c>
      <c r="H41" s="89">
        <f t="shared" si="3"/>
        <v>0</v>
      </c>
    </row>
    <row r="42" spans="1:8" ht="15">
      <c r="A42" s="195"/>
      <c r="B42" s="196" t="s">
        <v>32</v>
      </c>
      <c r="C42" s="67"/>
      <c r="D42" s="142">
        <f>SUM(D36:D41)</f>
        <v>19736</v>
      </c>
      <c r="E42" s="142">
        <f>SUM(E36:E41)</f>
        <v>11956</v>
      </c>
      <c r="F42" s="159"/>
      <c r="G42" s="160">
        <f t="shared" si="2"/>
        <v>7780</v>
      </c>
      <c r="H42" s="201">
        <f t="shared" si="3"/>
        <v>0.6507193041150886</v>
      </c>
    </row>
    <row r="43" spans="1:8" s="42" customFormat="1">
      <c r="A43" s="34"/>
      <c r="B43" s="64"/>
      <c r="C43" s="65"/>
      <c r="D43" s="138"/>
      <c r="E43" s="138"/>
      <c r="F43" s="161"/>
      <c r="G43" s="138"/>
    </row>
    <row r="44" spans="1:8" s="42" customFormat="1" ht="15">
      <c r="A44" s="181" t="s">
        <v>47</v>
      </c>
      <c r="B44" s="185" t="s">
        <v>48</v>
      </c>
      <c r="C44" s="68"/>
      <c r="D44" s="176"/>
      <c r="E44" s="176"/>
      <c r="F44" s="148"/>
      <c r="G44" s="149"/>
      <c r="H44" s="44"/>
    </row>
    <row r="45" spans="1:8" s="42" customFormat="1" outlineLevel="1">
      <c r="A45" s="45" t="s">
        <v>49</v>
      </c>
      <c r="B45" s="46" t="s">
        <v>50</v>
      </c>
      <c r="C45" s="47"/>
      <c r="D45" s="139">
        <v>0</v>
      </c>
      <c r="E45" s="139">
        <v>0</v>
      </c>
      <c r="F45" s="150"/>
      <c r="G45" s="151">
        <f>D45-E45</f>
        <v>0</v>
      </c>
      <c r="H45" s="89">
        <f>IF(E45=0,0,G45/E45)</f>
        <v>0</v>
      </c>
    </row>
    <row r="46" spans="1:8" s="42" customFormat="1" outlineLevel="1">
      <c r="A46" s="45" t="s">
        <v>51</v>
      </c>
      <c r="B46" s="49" t="s">
        <v>52</v>
      </c>
      <c r="C46" s="47"/>
      <c r="D46" s="139">
        <v>0</v>
      </c>
      <c r="E46" s="139">
        <v>0</v>
      </c>
      <c r="F46" s="150"/>
      <c r="G46" s="152">
        <f>D46-E46</f>
        <v>0</v>
      </c>
      <c r="H46" s="89">
        <f>IF(E46=0,0,G46/E46)</f>
        <v>0</v>
      </c>
    </row>
    <row r="47" spans="1:8" s="42" customFormat="1" outlineLevel="1">
      <c r="A47" s="45" t="s">
        <v>53</v>
      </c>
      <c r="B47" s="49" t="s">
        <v>54</v>
      </c>
      <c r="C47" s="47"/>
      <c r="D47" s="139">
        <v>0</v>
      </c>
      <c r="E47" s="139">
        <v>0</v>
      </c>
      <c r="F47" s="150"/>
      <c r="G47" s="152">
        <f>D47-E47</f>
        <v>0</v>
      </c>
      <c r="H47" s="89">
        <f>IF(E47=0,0,G47/E47)</f>
        <v>0</v>
      </c>
    </row>
    <row r="48" spans="1:8" s="42" customFormat="1" outlineLevel="1">
      <c r="A48" s="45" t="s">
        <v>55</v>
      </c>
      <c r="B48" s="47" t="s">
        <v>56</v>
      </c>
      <c r="C48" s="47"/>
      <c r="D48" s="139">
        <v>0</v>
      </c>
      <c r="E48" s="139">
        <v>0</v>
      </c>
      <c r="F48" s="150"/>
      <c r="G48" s="162">
        <f>D48-E48</f>
        <v>0</v>
      </c>
      <c r="H48" s="89">
        <f>IF(E48=0,0,G48/E48)</f>
        <v>0</v>
      </c>
    </row>
    <row r="49" spans="1:8" s="42" customFormat="1" ht="15">
      <c r="A49" s="195"/>
      <c r="B49" s="196" t="s">
        <v>32</v>
      </c>
      <c r="C49" s="67"/>
      <c r="D49" s="142">
        <f>SUM(D45:D48)</f>
        <v>0</v>
      </c>
      <c r="E49" s="142">
        <f>SUM(E45:E48)</f>
        <v>0</v>
      </c>
      <c r="F49" s="159"/>
      <c r="G49" s="160">
        <f>D49-E49</f>
        <v>0</v>
      </c>
      <c r="H49" s="201">
        <f>IF(E49=0,0,G49/E49)</f>
        <v>0</v>
      </c>
    </row>
    <row r="50" spans="1:8" s="42" customFormat="1">
      <c r="A50" s="40"/>
      <c r="B50" s="69"/>
      <c r="C50" s="70"/>
      <c r="D50" s="138"/>
      <c r="E50" s="138"/>
      <c r="F50" s="161"/>
      <c r="G50" s="138"/>
    </row>
    <row r="51" spans="1:8" s="42" customFormat="1" ht="15">
      <c r="A51" s="181" t="s">
        <v>57</v>
      </c>
      <c r="B51" s="185" t="s">
        <v>58</v>
      </c>
      <c r="C51" s="68"/>
      <c r="D51" s="176"/>
      <c r="E51" s="176"/>
      <c r="F51" s="148"/>
      <c r="G51" s="149"/>
      <c r="H51" s="44"/>
    </row>
    <row r="52" spans="1:8" s="42" customFormat="1" outlineLevel="1">
      <c r="A52" s="71" t="s">
        <v>43</v>
      </c>
      <c r="B52" s="3" t="s">
        <v>44</v>
      </c>
      <c r="C52" s="3"/>
      <c r="D52" s="139">
        <v>0</v>
      </c>
      <c r="E52" s="139">
        <v>0</v>
      </c>
      <c r="F52" s="148"/>
      <c r="G52" s="151">
        <f t="shared" ref="G52:G57" si="4">D52-E52</f>
        <v>0</v>
      </c>
      <c r="H52" s="89">
        <f t="shared" ref="H52:H57" si="5">IF(E52=0,0,G52/E52)</f>
        <v>0</v>
      </c>
    </row>
    <row r="53" spans="1:8" s="3" customFormat="1" outlineLevel="1">
      <c r="A53" s="48" t="s">
        <v>55</v>
      </c>
      <c r="B53" s="72" t="s">
        <v>56</v>
      </c>
      <c r="C53" s="73"/>
      <c r="D53" s="139">
        <v>0</v>
      </c>
      <c r="E53" s="139">
        <v>0</v>
      </c>
      <c r="F53" s="150"/>
      <c r="G53" s="152">
        <f t="shared" si="4"/>
        <v>0</v>
      </c>
      <c r="H53" s="89">
        <f t="shared" si="5"/>
        <v>0</v>
      </c>
    </row>
    <row r="54" spans="1:8" s="3" customFormat="1" outlineLevel="1">
      <c r="A54" s="45" t="s">
        <v>59</v>
      </c>
      <c r="B54" s="72" t="s">
        <v>60</v>
      </c>
      <c r="C54" s="73"/>
      <c r="D54" s="139">
        <v>0</v>
      </c>
      <c r="E54" s="139">
        <v>0</v>
      </c>
      <c r="F54" s="150"/>
      <c r="G54" s="152">
        <f t="shared" si="4"/>
        <v>0</v>
      </c>
      <c r="H54" s="89">
        <f t="shared" si="5"/>
        <v>0</v>
      </c>
    </row>
    <row r="55" spans="1:8" s="3" customFormat="1" outlineLevel="1">
      <c r="A55" s="74" t="s">
        <v>61</v>
      </c>
      <c r="B55" s="75" t="s">
        <v>62</v>
      </c>
      <c r="C55" s="76"/>
      <c r="D55" s="139">
        <v>1690</v>
      </c>
      <c r="E55" s="139">
        <v>0</v>
      </c>
      <c r="F55" s="150"/>
      <c r="G55" s="152">
        <f t="shared" si="4"/>
        <v>1690</v>
      </c>
      <c r="H55" s="89">
        <f t="shared" si="5"/>
        <v>0</v>
      </c>
    </row>
    <row r="56" spans="1:8" s="3" customFormat="1" outlineLevel="1">
      <c r="A56" s="50" t="s">
        <v>63</v>
      </c>
      <c r="B56" s="77" t="s">
        <v>64</v>
      </c>
      <c r="C56" s="78"/>
      <c r="D56" s="139">
        <v>0</v>
      </c>
      <c r="E56" s="139">
        <v>0</v>
      </c>
      <c r="F56" s="150"/>
      <c r="G56" s="153">
        <f t="shared" si="4"/>
        <v>0</v>
      </c>
      <c r="H56" s="89">
        <f t="shared" si="5"/>
        <v>0</v>
      </c>
    </row>
    <row r="57" spans="1:8" s="3" customFormat="1" ht="15">
      <c r="A57" s="194"/>
      <c r="B57" s="196" t="s">
        <v>32</v>
      </c>
      <c r="C57" s="67"/>
      <c r="D57" s="142">
        <f>SUM(D52:D56)</f>
        <v>1690</v>
      </c>
      <c r="E57" s="142">
        <f>SUM(E52:E56)</f>
        <v>0</v>
      </c>
      <c r="F57" s="159"/>
      <c r="G57" s="163">
        <f t="shared" si="4"/>
        <v>1690</v>
      </c>
      <c r="H57" s="201">
        <f t="shared" si="5"/>
        <v>0</v>
      </c>
    </row>
    <row r="58" spans="1:8" s="3" customFormat="1" ht="13.5" thickBot="1">
      <c r="A58" s="40"/>
      <c r="B58" s="52"/>
      <c r="C58" s="52"/>
      <c r="D58" s="140"/>
      <c r="E58" s="140"/>
      <c r="F58" s="154"/>
      <c r="G58" s="155"/>
      <c r="H58" s="53"/>
    </row>
    <row r="59" spans="1:8" s="3" customFormat="1" ht="40.5" customHeight="1" thickBot="1">
      <c r="A59" s="40"/>
      <c r="B59" s="54" t="s">
        <v>65</v>
      </c>
      <c r="C59" s="52"/>
      <c r="D59" s="198">
        <f>D57+D49+D42+D33</f>
        <v>21426</v>
      </c>
      <c r="E59" s="197">
        <f>E57+E49+E42+E33</f>
        <v>11956</v>
      </c>
      <c r="F59" s="156"/>
      <c r="G59" s="198">
        <f>D59-E59</f>
        <v>9470</v>
      </c>
      <c r="H59" s="200">
        <f>IF(E59=0,0,G59/E59)</f>
        <v>0.79207092673134827</v>
      </c>
    </row>
    <row r="60" spans="1:8" s="3" customFormat="1">
      <c r="A60" s="40"/>
      <c r="B60" s="52"/>
      <c r="C60" s="52"/>
      <c r="D60" s="140"/>
      <c r="E60" s="140"/>
      <c r="F60" s="154"/>
      <c r="G60" s="155"/>
      <c r="H60" s="53"/>
    </row>
    <row r="61" spans="1:8" s="3" customFormat="1" ht="13.5" thickBot="1">
      <c r="A61" s="40"/>
      <c r="B61" s="52"/>
      <c r="C61" s="52"/>
      <c r="D61" s="140"/>
      <c r="E61" s="140"/>
      <c r="F61" s="154"/>
      <c r="G61" s="155"/>
      <c r="H61" s="53"/>
    </row>
    <row r="62" spans="1:8" s="3" customFormat="1" ht="39.950000000000003" customHeight="1" thickBot="1">
      <c r="A62" s="40"/>
      <c r="B62" s="54" t="s">
        <v>66</v>
      </c>
      <c r="C62" s="54"/>
      <c r="D62" s="198">
        <f>D59+D29</f>
        <v>21506</v>
      </c>
      <c r="E62" s="197">
        <f>E59+E29</f>
        <v>15136</v>
      </c>
      <c r="F62" s="156"/>
      <c r="G62" s="198">
        <f>D62-E62</f>
        <v>6370</v>
      </c>
      <c r="H62" s="200">
        <f>IF(E62=0,0,G62/E62)</f>
        <v>0.42085095137420719</v>
      </c>
    </row>
    <row r="63" spans="1:8" s="3" customFormat="1" ht="15.75">
      <c r="A63" s="40"/>
      <c r="B63" s="56"/>
      <c r="C63" s="56"/>
      <c r="D63" s="141"/>
      <c r="E63" s="141"/>
      <c r="F63" s="156"/>
      <c r="G63" s="141"/>
      <c r="H63" s="57"/>
    </row>
    <row r="64" spans="1:8" s="3" customFormat="1">
      <c r="A64" s="40"/>
      <c r="B64" s="52"/>
      <c r="C64" s="52"/>
      <c r="D64" s="140"/>
      <c r="E64" s="140"/>
      <c r="F64" s="154"/>
      <c r="G64" s="155"/>
      <c r="H64" s="53"/>
    </row>
    <row r="65" spans="1:8" ht="23.25">
      <c r="A65" s="30" t="s">
        <v>67</v>
      </c>
      <c r="B65" s="30" t="s">
        <v>68</v>
      </c>
      <c r="C65" s="30"/>
      <c r="D65" s="140"/>
      <c r="E65" s="140"/>
      <c r="F65" s="154"/>
      <c r="G65" s="140"/>
      <c r="H65" s="53"/>
    </row>
    <row r="66" spans="1:8">
      <c r="A66" s="34"/>
      <c r="B66" s="25"/>
      <c r="C66" s="25"/>
      <c r="D66" s="137"/>
      <c r="E66" s="137"/>
      <c r="F66" s="161"/>
      <c r="G66" s="137"/>
    </row>
    <row r="67" spans="1:8" ht="20.25">
      <c r="A67" s="39" t="s">
        <v>69</v>
      </c>
      <c r="B67" s="79" t="s">
        <v>70</v>
      </c>
      <c r="C67" s="79"/>
      <c r="D67" s="137"/>
      <c r="E67" s="137"/>
      <c r="F67" s="161"/>
      <c r="G67" s="137"/>
    </row>
    <row r="68" spans="1:8">
      <c r="A68" s="34"/>
      <c r="B68" s="25"/>
      <c r="C68" s="25"/>
      <c r="D68" s="137"/>
      <c r="E68" s="137"/>
      <c r="F68" s="161"/>
      <c r="G68" s="137"/>
    </row>
    <row r="69" spans="1:8">
      <c r="A69" s="80"/>
      <c r="B69" s="81"/>
      <c r="C69" s="81"/>
      <c r="D69" s="137"/>
      <c r="E69" s="137"/>
      <c r="F69" s="161"/>
      <c r="G69" s="137"/>
    </row>
    <row r="70" spans="1:8" ht="20.25">
      <c r="A70" s="39" t="s">
        <v>71</v>
      </c>
      <c r="B70" s="79" t="s">
        <v>72</v>
      </c>
      <c r="C70" s="79"/>
      <c r="D70" s="137"/>
      <c r="E70" s="137"/>
      <c r="F70" s="161"/>
      <c r="G70" s="137"/>
    </row>
    <row r="71" spans="1:8">
      <c r="A71" s="34"/>
      <c r="B71" s="82"/>
      <c r="C71" s="82"/>
      <c r="D71" s="137"/>
      <c r="E71" s="137"/>
      <c r="F71" s="161"/>
      <c r="G71" s="137"/>
    </row>
    <row r="72" spans="1:8" ht="15">
      <c r="A72" s="179" t="s">
        <v>73</v>
      </c>
      <c r="B72" s="178" t="s">
        <v>74</v>
      </c>
      <c r="C72" s="84"/>
      <c r="D72" s="176"/>
      <c r="E72" s="180"/>
      <c r="F72" s="161"/>
      <c r="G72" s="188"/>
      <c r="H72" s="187"/>
    </row>
    <row r="73" spans="1:8" outlineLevel="1">
      <c r="A73" s="86" t="s">
        <v>75</v>
      </c>
      <c r="B73" s="87" t="s">
        <v>76</v>
      </c>
      <c r="C73" s="88"/>
      <c r="D73" s="171">
        <v>1180</v>
      </c>
      <c r="E73" s="171">
        <v>3300</v>
      </c>
      <c r="F73" s="150"/>
      <c r="G73" s="164">
        <f t="shared" ref="G73:G84" si="6">D73-E73</f>
        <v>-2120</v>
      </c>
      <c r="H73" s="89">
        <f t="shared" ref="H73:H85" si="7">IF(E73=0,0,G73/E73)</f>
        <v>-0.64242424242424245</v>
      </c>
    </row>
    <row r="74" spans="1:8" outlineLevel="1">
      <c r="A74" s="45" t="s">
        <v>77</v>
      </c>
      <c r="B74" s="49" t="s">
        <v>78</v>
      </c>
      <c r="C74" s="47"/>
      <c r="D74" s="171">
        <v>6875</v>
      </c>
      <c r="E74" s="171">
        <v>5600</v>
      </c>
      <c r="F74" s="150"/>
      <c r="G74" s="162">
        <f t="shared" si="6"/>
        <v>1275</v>
      </c>
      <c r="H74" s="89">
        <f t="shared" si="7"/>
        <v>0.22767857142857142</v>
      </c>
    </row>
    <row r="75" spans="1:8" outlineLevel="1">
      <c r="A75" s="48" t="s">
        <v>79</v>
      </c>
      <c r="B75" s="90" t="s">
        <v>80</v>
      </c>
      <c r="C75" s="88"/>
      <c r="D75" s="171">
        <v>2001</v>
      </c>
      <c r="E75" s="171">
        <v>2479.3000000000002</v>
      </c>
      <c r="F75" s="150"/>
      <c r="G75" s="152">
        <f t="shared" si="6"/>
        <v>-478.30000000000018</v>
      </c>
      <c r="H75" s="89">
        <f t="shared" si="7"/>
        <v>-0.19291735570523943</v>
      </c>
    </row>
    <row r="76" spans="1:8" outlineLevel="1">
      <c r="A76" s="48" t="s">
        <v>81</v>
      </c>
      <c r="B76" s="90" t="s">
        <v>82</v>
      </c>
      <c r="C76" s="88"/>
      <c r="D76" s="171">
        <v>0</v>
      </c>
      <c r="E76" s="171">
        <v>0</v>
      </c>
      <c r="F76" s="150"/>
      <c r="G76" s="162">
        <f t="shared" si="6"/>
        <v>0</v>
      </c>
      <c r="H76" s="89">
        <f t="shared" si="7"/>
        <v>0</v>
      </c>
    </row>
    <row r="77" spans="1:8" outlineLevel="1">
      <c r="A77" s="48" t="s">
        <v>83</v>
      </c>
      <c r="B77" s="90" t="s">
        <v>84</v>
      </c>
      <c r="C77" s="88"/>
      <c r="D77" s="171">
        <v>0</v>
      </c>
      <c r="E77" s="171">
        <v>0</v>
      </c>
      <c r="F77" s="150"/>
      <c r="G77" s="152">
        <f t="shared" si="6"/>
        <v>0</v>
      </c>
      <c r="H77" s="89">
        <f t="shared" si="7"/>
        <v>0</v>
      </c>
    </row>
    <row r="78" spans="1:8" outlineLevel="1">
      <c r="A78" s="48" t="s">
        <v>85</v>
      </c>
      <c r="B78" s="90" t="s">
        <v>86</v>
      </c>
      <c r="C78" s="88"/>
      <c r="D78" s="171">
        <v>0</v>
      </c>
      <c r="E78" s="171">
        <v>0</v>
      </c>
      <c r="F78" s="150"/>
      <c r="G78" s="162">
        <f t="shared" si="6"/>
        <v>0</v>
      </c>
      <c r="H78" s="89">
        <f t="shared" si="7"/>
        <v>0</v>
      </c>
    </row>
    <row r="79" spans="1:8" outlineLevel="1">
      <c r="A79" s="48" t="s">
        <v>87</v>
      </c>
      <c r="B79" s="90" t="s">
        <v>88</v>
      </c>
      <c r="C79" s="173"/>
      <c r="D79" s="171">
        <v>0</v>
      </c>
      <c r="E79" s="171">
        <v>0</v>
      </c>
      <c r="F79" s="174"/>
      <c r="G79" s="152">
        <f t="shared" si="6"/>
        <v>0</v>
      </c>
      <c r="H79" s="89">
        <f t="shared" si="7"/>
        <v>0</v>
      </c>
    </row>
    <row r="80" spans="1:8" outlineLevel="1">
      <c r="A80" s="48" t="s">
        <v>89</v>
      </c>
      <c r="B80" s="90" t="s">
        <v>90</v>
      </c>
      <c r="C80" s="88"/>
      <c r="D80" s="171">
        <v>0</v>
      </c>
      <c r="E80" s="171">
        <v>0</v>
      </c>
      <c r="F80" s="150"/>
      <c r="G80" s="152">
        <f t="shared" si="6"/>
        <v>0</v>
      </c>
      <c r="H80" s="89">
        <f t="shared" si="7"/>
        <v>0</v>
      </c>
    </row>
    <row r="81" spans="1:8" outlineLevel="1">
      <c r="A81" s="48" t="s">
        <v>91</v>
      </c>
      <c r="B81" s="91" t="s">
        <v>92</v>
      </c>
      <c r="C81" s="92"/>
      <c r="D81" s="171">
        <v>6415.75</v>
      </c>
      <c r="E81" s="171">
        <v>3022.85</v>
      </c>
      <c r="F81" s="150"/>
      <c r="G81" s="162">
        <f t="shared" si="6"/>
        <v>3392.9</v>
      </c>
      <c r="H81" s="89">
        <f t="shared" si="7"/>
        <v>1.1224175860528971</v>
      </c>
    </row>
    <row r="82" spans="1:8" outlineLevel="1">
      <c r="A82" s="93" t="s">
        <v>110</v>
      </c>
      <c r="B82" s="92" t="s">
        <v>111</v>
      </c>
      <c r="C82" s="92"/>
      <c r="D82" s="171">
        <v>0</v>
      </c>
      <c r="E82" s="171">
        <v>0</v>
      </c>
      <c r="F82" s="150"/>
      <c r="G82" s="152">
        <f>D82-E82</f>
        <v>0</v>
      </c>
      <c r="H82" s="89">
        <f>IF(E82=0,0,G82/E82)</f>
        <v>0</v>
      </c>
    </row>
    <row r="83" spans="1:8" outlineLevel="1">
      <c r="A83" s="93" t="s">
        <v>93</v>
      </c>
      <c r="B83" s="88" t="s">
        <v>94</v>
      </c>
      <c r="C83" s="88"/>
      <c r="D83" s="171">
        <v>0</v>
      </c>
      <c r="E83" s="171">
        <v>0</v>
      </c>
      <c r="F83" s="150"/>
      <c r="G83" s="162">
        <f t="shared" si="6"/>
        <v>0</v>
      </c>
      <c r="H83" s="89">
        <f t="shared" si="7"/>
        <v>0</v>
      </c>
    </row>
    <row r="84" spans="1:8" outlineLevel="1">
      <c r="A84" s="50" t="s">
        <v>95</v>
      </c>
      <c r="B84" s="94" t="s">
        <v>96</v>
      </c>
      <c r="C84" s="47"/>
      <c r="D84" s="171">
        <v>150</v>
      </c>
      <c r="E84" s="171">
        <v>0</v>
      </c>
      <c r="F84" s="150"/>
      <c r="G84" s="153">
        <f t="shared" si="6"/>
        <v>150</v>
      </c>
      <c r="H84" s="89">
        <f t="shared" si="7"/>
        <v>0</v>
      </c>
    </row>
    <row r="85" spans="1:8">
      <c r="A85" s="212" t="s">
        <v>97</v>
      </c>
      <c r="B85" s="213"/>
      <c r="C85" s="19"/>
      <c r="D85" s="160">
        <f>SUM(D73:D84)</f>
        <v>16621.75</v>
      </c>
      <c r="E85" s="191">
        <f>SUM(E73:E84)</f>
        <v>14402.15</v>
      </c>
      <c r="F85" s="165"/>
      <c r="G85" s="160">
        <f>D85-E85</f>
        <v>2219.6000000000004</v>
      </c>
      <c r="H85" s="201">
        <f t="shared" si="7"/>
        <v>0.15411587853202477</v>
      </c>
    </row>
    <row r="86" spans="1:8">
      <c r="A86" s="95"/>
      <c r="B86" s="96"/>
      <c r="C86" s="96"/>
      <c r="D86" s="137" t="s">
        <v>98</v>
      </c>
      <c r="E86" s="137"/>
      <c r="F86" s="161"/>
      <c r="G86" s="137"/>
    </row>
    <row r="87" spans="1:8" ht="15">
      <c r="A87" s="179" t="s">
        <v>99</v>
      </c>
      <c r="B87" s="178" t="s">
        <v>100</v>
      </c>
      <c r="C87" s="84"/>
      <c r="D87" s="176"/>
      <c r="E87" s="180"/>
      <c r="F87" s="161"/>
      <c r="G87" s="188"/>
      <c r="H87" s="187"/>
    </row>
    <row r="88" spans="1:8" outlineLevel="1">
      <c r="A88" s="86" t="s">
        <v>75</v>
      </c>
      <c r="B88" s="87" t="s">
        <v>101</v>
      </c>
      <c r="C88" s="88"/>
      <c r="D88" s="175">
        <v>0</v>
      </c>
      <c r="E88" s="170">
        <v>0</v>
      </c>
      <c r="F88" s="174"/>
      <c r="G88" s="164">
        <f t="shared" ref="G88:G105" si="8">D88-E88</f>
        <v>0</v>
      </c>
      <c r="H88" s="89">
        <f t="shared" ref="H88:H106" si="9">IF(E88=0,0,G88/E88)</f>
        <v>0</v>
      </c>
    </row>
    <row r="89" spans="1:8" outlineLevel="1">
      <c r="A89" s="45" t="s">
        <v>77</v>
      </c>
      <c r="B89" s="49" t="s">
        <v>78</v>
      </c>
      <c r="C89" s="47"/>
      <c r="D89" s="175">
        <v>0</v>
      </c>
      <c r="E89" s="170">
        <v>0</v>
      </c>
      <c r="F89" s="150"/>
      <c r="G89" s="162">
        <f t="shared" si="8"/>
        <v>0</v>
      </c>
      <c r="H89" s="89">
        <f t="shared" si="9"/>
        <v>0</v>
      </c>
    </row>
    <row r="90" spans="1:8" outlineLevel="1">
      <c r="A90" s="48" t="s">
        <v>87</v>
      </c>
      <c r="B90" s="90" t="s">
        <v>88</v>
      </c>
      <c r="C90" s="88"/>
      <c r="D90" s="175">
        <v>0</v>
      </c>
      <c r="E90" s="170">
        <v>0</v>
      </c>
      <c r="F90" s="150"/>
      <c r="G90" s="152">
        <f t="shared" si="8"/>
        <v>0</v>
      </c>
      <c r="H90" s="89">
        <f t="shared" si="9"/>
        <v>0</v>
      </c>
    </row>
    <row r="91" spans="1:8" outlineLevel="1">
      <c r="A91" s="48" t="s">
        <v>89</v>
      </c>
      <c r="B91" s="90" t="s">
        <v>90</v>
      </c>
      <c r="C91" s="88"/>
      <c r="D91" s="175">
        <v>0</v>
      </c>
      <c r="E91" s="170">
        <v>0</v>
      </c>
      <c r="F91" s="150"/>
      <c r="G91" s="152">
        <f t="shared" si="8"/>
        <v>0</v>
      </c>
      <c r="H91" s="89">
        <f t="shared" si="9"/>
        <v>0</v>
      </c>
    </row>
    <row r="92" spans="1:8" s="2" customFormat="1" outlineLevel="1">
      <c r="A92" s="48" t="s">
        <v>102</v>
      </c>
      <c r="B92" s="49" t="s">
        <v>103</v>
      </c>
      <c r="C92" s="47"/>
      <c r="D92" s="175">
        <v>0</v>
      </c>
      <c r="E92" s="170">
        <v>0</v>
      </c>
      <c r="F92" s="150"/>
      <c r="G92" s="152">
        <f t="shared" si="8"/>
        <v>0</v>
      </c>
      <c r="H92" s="89">
        <f t="shared" si="9"/>
        <v>0</v>
      </c>
    </row>
    <row r="93" spans="1:8" outlineLevel="1">
      <c r="A93" s="48" t="s">
        <v>104</v>
      </c>
      <c r="B93" s="90" t="s">
        <v>105</v>
      </c>
      <c r="C93" s="88"/>
      <c r="D93" s="175">
        <v>0</v>
      </c>
      <c r="E93" s="170">
        <v>0</v>
      </c>
      <c r="F93" s="150"/>
      <c r="G93" s="162">
        <f t="shared" si="8"/>
        <v>0</v>
      </c>
      <c r="H93" s="89">
        <f t="shared" si="9"/>
        <v>0</v>
      </c>
    </row>
    <row r="94" spans="1:8" outlineLevel="1">
      <c r="A94" s="48" t="s">
        <v>91</v>
      </c>
      <c r="B94" s="91" t="s">
        <v>92</v>
      </c>
      <c r="C94" s="92"/>
      <c r="D94" s="175">
        <v>0</v>
      </c>
      <c r="E94" s="170">
        <v>0</v>
      </c>
      <c r="F94" s="150"/>
      <c r="G94" s="152">
        <f t="shared" si="8"/>
        <v>0</v>
      </c>
      <c r="H94" s="89">
        <f t="shared" si="9"/>
        <v>0</v>
      </c>
    </row>
    <row r="95" spans="1:8" s="2" customFormat="1" outlineLevel="1">
      <c r="A95" s="48" t="s">
        <v>106</v>
      </c>
      <c r="B95" s="49" t="s">
        <v>107</v>
      </c>
      <c r="C95" s="47"/>
      <c r="D95" s="175">
        <v>0</v>
      </c>
      <c r="E95" s="170">
        <v>0</v>
      </c>
      <c r="F95" s="150"/>
      <c r="G95" s="152">
        <f t="shared" si="8"/>
        <v>0</v>
      </c>
      <c r="H95" s="89">
        <f t="shared" si="9"/>
        <v>0</v>
      </c>
    </row>
    <row r="96" spans="1:8" outlineLevel="1">
      <c r="A96" s="48" t="s">
        <v>108</v>
      </c>
      <c r="B96" s="49" t="s">
        <v>109</v>
      </c>
      <c r="C96" s="47"/>
      <c r="D96" s="175">
        <v>0</v>
      </c>
      <c r="E96" s="170">
        <v>0</v>
      </c>
      <c r="F96" s="150"/>
      <c r="G96" s="152">
        <f t="shared" si="8"/>
        <v>0</v>
      </c>
      <c r="H96" s="89">
        <f t="shared" si="9"/>
        <v>0</v>
      </c>
    </row>
    <row r="97" spans="1:8" ht="12.75" customHeight="1" outlineLevel="1">
      <c r="A97" s="48" t="s">
        <v>110</v>
      </c>
      <c r="B97" s="49" t="s">
        <v>111</v>
      </c>
      <c r="C97" s="47"/>
      <c r="D97" s="175">
        <v>0</v>
      </c>
      <c r="E97" s="170">
        <v>0</v>
      </c>
      <c r="F97" s="150"/>
      <c r="G97" s="152">
        <f t="shared" si="8"/>
        <v>0</v>
      </c>
      <c r="H97" s="89">
        <f t="shared" si="9"/>
        <v>0</v>
      </c>
    </row>
    <row r="98" spans="1:8" outlineLevel="1">
      <c r="A98" s="48" t="s">
        <v>112</v>
      </c>
      <c r="B98" s="49" t="s">
        <v>113</v>
      </c>
      <c r="C98" s="47"/>
      <c r="D98" s="175">
        <v>0</v>
      </c>
      <c r="E98" s="170">
        <v>0</v>
      </c>
      <c r="F98" s="166"/>
      <c r="G98" s="152">
        <f t="shared" si="8"/>
        <v>0</v>
      </c>
      <c r="H98" s="89">
        <f t="shared" si="9"/>
        <v>0</v>
      </c>
    </row>
    <row r="99" spans="1:8" outlineLevel="1">
      <c r="A99" s="74" t="s">
        <v>114</v>
      </c>
      <c r="B99" s="90" t="s">
        <v>115</v>
      </c>
      <c r="C99" s="88"/>
      <c r="D99" s="175">
        <v>0</v>
      </c>
      <c r="E99" s="170">
        <v>0</v>
      </c>
      <c r="F99" s="150"/>
      <c r="G99" s="152">
        <f t="shared" si="8"/>
        <v>0</v>
      </c>
      <c r="H99" s="89">
        <f t="shared" si="9"/>
        <v>0</v>
      </c>
    </row>
    <row r="100" spans="1:8" outlineLevel="1">
      <c r="A100" s="48" t="s">
        <v>116</v>
      </c>
      <c r="B100" s="90" t="s">
        <v>117</v>
      </c>
      <c r="C100" s="88"/>
      <c r="D100" s="175">
        <v>0</v>
      </c>
      <c r="E100" s="170">
        <v>0</v>
      </c>
      <c r="F100" s="150"/>
      <c r="G100" s="152">
        <f t="shared" si="8"/>
        <v>0</v>
      </c>
      <c r="H100" s="89">
        <f t="shared" si="9"/>
        <v>0</v>
      </c>
    </row>
    <row r="101" spans="1:8" outlineLevel="1">
      <c r="A101" s="48" t="s">
        <v>118</v>
      </c>
      <c r="B101" s="90" t="s">
        <v>119</v>
      </c>
      <c r="C101" s="88"/>
      <c r="D101" s="175">
        <v>0</v>
      </c>
      <c r="E101" s="170">
        <v>0</v>
      </c>
      <c r="F101" s="150"/>
      <c r="G101" s="162">
        <f t="shared" si="8"/>
        <v>0</v>
      </c>
      <c r="H101" s="89">
        <f t="shared" si="9"/>
        <v>0</v>
      </c>
    </row>
    <row r="102" spans="1:8" outlineLevel="1">
      <c r="A102" s="48" t="s">
        <v>120</v>
      </c>
      <c r="B102" s="97" t="s">
        <v>121</v>
      </c>
      <c r="C102" s="98"/>
      <c r="D102" s="175">
        <v>0</v>
      </c>
      <c r="E102" s="170">
        <v>0</v>
      </c>
      <c r="F102" s="150"/>
      <c r="G102" s="152">
        <f t="shared" si="8"/>
        <v>0</v>
      </c>
      <c r="H102" s="89">
        <f t="shared" si="9"/>
        <v>0</v>
      </c>
    </row>
    <row r="103" spans="1:8" outlineLevel="1">
      <c r="A103" s="48" t="s">
        <v>122</v>
      </c>
      <c r="B103" s="90" t="s">
        <v>123</v>
      </c>
      <c r="C103" s="88"/>
      <c r="D103" s="175">
        <v>0</v>
      </c>
      <c r="E103" s="170">
        <v>0</v>
      </c>
      <c r="F103" s="150"/>
      <c r="G103" s="152">
        <f t="shared" si="8"/>
        <v>0</v>
      </c>
      <c r="H103" s="89">
        <f t="shared" si="9"/>
        <v>0</v>
      </c>
    </row>
    <row r="104" spans="1:8" outlineLevel="1">
      <c r="A104" s="93" t="s">
        <v>213</v>
      </c>
      <c r="B104" s="202" t="s">
        <v>215</v>
      </c>
      <c r="C104" s="88"/>
      <c r="D104" s="175">
        <v>0</v>
      </c>
      <c r="E104" s="170">
        <v>0</v>
      </c>
      <c r="F104" s="150"/>
      <c r="G104" s="152">
        <f>D104-E104</f>
        <v>0</v>
      </c>
      <c r="H104" s="89">
        <f>IF(E104=0,0,G104/E104)</f>
        <v>0</v>
      </c>
    </row>
    <row r="105" spans="1:8" outlineLevel="1">
      <c r="A105" s="50" t="s">
        <v>95</v>
      </c>
      <c r="B105" s="51" t="s">
        <v>96</v>
      </c>
      <c r="C105" s="47"/>
      <c r="D105" s="175">
        <v>0</v>
      </c>
      <c r="E105" s="170">
        <v>0</v>
      </c>
      <c r="F105" s="150"/>
      <c r="G105" s="167">
        <f t="shared" si="8"/>
        <v>0</v>
      </c>
      <c r="H105" s="89">
        <f t="shared" si="9"/>
        <v>0</v>
      </c>
    </row>
    <row r="106" spans="1:8">
      <c r="A106" s="212" t="s">
        <v>124</v>
      </c>
      <c r="B106" s="213"/>
      <c r="C106" s="19"/>
      <c r="D106" s="160">
        <f>SUM(D88:D105)</f>
        <v>0</v>
      </c>
      <c r="E106" s="191">
        <f>SUM(E88:E105)</f>
        <v>0</v>
      </c>
      <c r="F106" s="165"/>
      <c r="G106" s="160">
        <f>D106-E106</f>
        <v>0</v>
      </c>
      <c r="H106" s="201">
        <f t="shared" si="9"/>
        <v>0</v>
      </c>
    </row>
    <row r="107" spans="1:8">
      <c r="A107" s="95"/>
      <c r="B107" s="38"/>
      <c r="C107" s="38"/>
      <c r="D107" s="137" t="s">
        <v>98</v>
      </c>
      <c r="E107" s="137"/>
      <c r="F107" s="161"/>
      <c r="G107" s="137"/>
    </row>
    <row r="108" spans="1:8" ht="15">
      <c r="A108" s="179" t="s">
        <v>125</v>
      </c>
      <c r="B108" s="186" t="s">
        <v>126</v>
      </c>
      <c r="C108" s="83"/>
      <c r="D108" s="176"/>
      <c r="E108" s="180"/>
      <c r="F108" s="161"/>
      <c r="G108" s="188"/>
      <c r="H108" s="187"/>
    </row>
    <row r="109" spans="1:8" outlineLevel="1">
      <c r="A109" s="100" t="s">
        <v>75</v>
      </c>
      <c r="B109" s="101" t="s">
        <v>127</v>
      </c>
      <c r="C109" s="47"/>
      <c r="D109" s="139">
        <v>70</v>
      </c>
      <c r="E109" s="139">
        <v>51</v>
      </c>
      <c r="F109" s="150"/>
      <c r="G109" s="164">
        <f t="shared" ref="G109:G115" si="10">D109-E109</f>
        <v>19</v>
      </c>
      <c r="H109" s="89">
        <f t="shared" ref="H109:H116" si="11">IF(E109=0,0,G109/E109)</f>
        <v>0.37254901960784315</v>
      </c>
    </row>
    <row r="110" spans="1:8" outlineLevel="1">
      <c r="A110" s="48" t="s">
        <v>77</v>
      </c>
      <c r="B110" s="49" t="s">
        <v>78</v>
      </c>
      <c r="C110" s="47"/>
      <c r="D110" s="139">
        <v>910.75</v>
      </c>
      <c r="E110" s="139">
        <v>1283</v>
      </c>
      <c r="F110" s="150"/>
      <c r="G110" s="162">
        <f t="shared" si="10"/>
        <v>-372.25</v>
      </c>
      <c r="H110" s="89">
        <f t="shared" si="11"/>
        <v>-0.29014029618082621</v>
      </c>
    </row>
    <row r="111" spans="1:8" outlineLevel="1">
      <c r="A111" s="93" t="s">
        <v>108</v>
      </c>
      <c r="B111" s="49" t="s">
        <v>109</v>
      </c>
      <c r="C111" s="47"/>
      <c r="D111" s="139">
        <v>0</v>
      </c>
      <c r="E111" s="139">
        <v>0</v>
      </c>
      <c r="F111" s="150"/>
      <c r="G111" s="152">
        <f t="shared" si="10"/>
        <v>0</v>
      </c>
      <c r="H111" s="89">
        <f t="shared" si="11"/>
        <v>0</v>
      </c>
    </row>
    <row r="112" spans="1:8" outlineLevel="1">
      <c r="A112" s="93" t="s">
        <v>93</v>
      </c>
      <c r="B112" s="102" t="s">
        <v>94</v>
      </c>
      <c r="C112" s="103"/>
      <c r="D112" s="139">
        <v>0</v>
      </c>
      <c r="E112" s="139">
        <v>0</v>
      </c>
      <c r="F112" s="150"/>
      <c r="G112" s="162">
        <f t="shared" si="10"/>
        <v>0</v>
      </c>
      <c r="H112" s="89">
        <f t="shared" si="11"/>
        <v>0</v>
      </c>
    </row>
    <row r="113" spans="1:8" outlineLevel="1">
      <c r="A113" s="48" t="s">
        <v>114</v>
      </c>
      <c r="B113" s="49" t="s">
        <v>128</v>
      </c>
      <c r="C113" s="47"/>
      <c r="D113" s="139">
        <v>0</v>
      </c>
      <c r="E113" s="139">
        <v>0</v>
      </c>
      <c r="F113" s="150"/>
      <c r="G113" s="152">
        <f t="shared" si="10"/>
        <v>0</v>
      </c>
      <c r="H113" s="89">
        <f t="shared" si="11"/>
        <v>0</v>
      </c>
    </row>
    <row r="114" spans="1:8" outlineLevel="1">
      <c r="A114" s="93" t="s">
        <v>213</v>
      </c>
      <c r="B114" s="94" t="s">
        <v>214</v>
      </c>
      <c r="C114" s="47"/>
      <c r="D114" s="139">
        <v>0</v>
      </c>
      <c r="E114" s="139">
        <v>0</v>
      </c>
      <c r="F114" s="150"/>
      <c r="G114" s="152">
        <f>D114-E114</f>
        <v>0</v>
      </c>
      <c r="H114" s="89">
        <f>IF(E114=0,0,G114/E114)</f>
        <v>0</v>
      </c>
    </row>
    <row r="115" spans="1:8" outlineLevel="1">
      <c r="A115" s="50" t="s">
        <v>216</v>
      </c>
      <c r="B115" s="104" t="s">
        <v>217</v>
      </c>
      <c r="C115" s="103"/>
      <c r="D115" s="139">
        <v>0</v>
      </c>
      <c r="E115" s="139">
        <v>0</v>
      </c>
      <c r="F115" s="150"/>
      <c r="G115" s="167">
        <f t="shared" si="10"/>
        <v>0</v>
      </c>
      <c r="H115" s="89">
        <f t="shared" si="11"/>
        <v>0</v>
      </c>
    </row>
    <row r="116" spans="1:8">
      <c r="A116" s="205" t="s">
        <v>131</v>
      </c>
      <c r="B116" s="206"/>
      <c r="C116" s="99"/>
      <c r="D116" s="160">
        <f>SUM(D109:D115)</f>
        <v>980.75</v>
      </c>
      <c r="E116" s="191">
        <f>SUM(E109:E115)</f>
        <v>1334</v>
      </c>
      <c r="F116" s="165"/>
      <c r="G116" s="160">
        <f>D116-E116</f>
        <v>-353.25</v>
      </c>
      <c r="H116" s="201">
        <f t="shared" si="11"/>
        <v>-0.26480509745127434</v>
      </c>
    </row>
    <row r="117" spans="1:8">
      <c r="A117" s="34"/>
      <c r="B117" s="3"/>
      <c r="D117" s="137"/>
      <c r="E117" s="137"/>
      <c r="F117" s="161"/>
      <c r="G117" s="137"/>
    </row>
    <row r="118" spans="1:8" ht="15">
      <c r="A118" s="179" t="s">
        <v>132</v>
      </c>
      <c r="B118" s="178" t="s">
        <v>133</v>
      </c>
      <c r="C118" s="84"/>
      <c r="D118" s="176"/>
      <c r="E118" s="180"/>
      <c r="F118" s="161"/>
      <c r="G118" s="188"/>
      <c r="H118" s="187"/>
    </row>
    <row r="119" spans="1:8" outlineLevel="1">
      <c r="A119" s="100" t="s">
        <v>75</v>
      </c>
      <c r="B119" s="101" t="s">
        <v>76</v>
      </c>
      <c r="C119" s="47"/>
      <c r="D119" s="139">
        <v>0</v>
      </c>
      <c r="E119" s="139">
        <v>0</v>
      </c>
      <c r="F119" s="150"/>
      <c r="G119" s="164">
        <f t="shared" ref="G119:G130" si="12">D119-E119</f>
        <v>0</v>
      </c>
      <c r="H119" s="89">
        <f t="shared" ref="H119:H131" si="13">IF(E119=0,0,G119/E119)</f>
        <v>0</v>
      </c>
    </row>
    <row r="120" spans="1:8" outlineLevel="1">
      <c r="A120" s="48" t="s">
        <v>83</v>
      </c>
      <c r="B120" s="49" t="s">
        <v>84</v>
      </c>
      <c r="C120" s="47"/>
      <c r="D120" s="139">
        <v>0</v>
      </c>
      <c r="E120" s="139">
        <v>0</v>
      </c>
      <c r="F120" s="150"/>
      <c r="G120" s="152">
        <f t="shared" si="12"/>
        <v>0</v>
      </c>
      <c r="H120" s="89">
        <f t="shared" si="13"/>
        <v>0</v>
      </c>
    </row>
    <row r="121" spans="1:8" outlineLevel="1">
      <c r="A121" s="48" t="s">
        <v>89</v>
      </c>
      <c r="B121" s="49" t="s">
        <v>90</v>
      </c>
      <c r="C121" s="47"/>
      <c r="D121" s="139">
        <v>0</v>
      </c>
      <c r="E121" s="139">
        <v>0</v>
      </c>
      <c r="F121" s="150"/>
      <c r="G121" s="152">
        <f>D121-E121</f>
        <v>0</v>
      </c>
      <c r="H121" s="89">
        <f>IF(E121=0,0,G121/E121)</f>
        <v>0</v>
      </c>
    </row>
    <row r="122" spans="1:8" outlineLevel="1">
      <c r="A122" s="48" t="s">
        <v>104</v>
      </c>
      <c r="B122" s="49" t="s">
        <v>105</v>
      </c>
      <c r="C122" s="47"/>
      <c r="D122" s="139">
        <v>0</v>
      </c>
      <c r="E122" s="139">
        <v>0</v>
      </c>
      <c r="F122" s="150"/>
      <c r="G122" s="151">
        <f>D122-E122</f>
        <v>0</v>
      </c>
      <c r="H122" s="89">
        <f>IF(E122=0,0,G122/E122)</f>
        <v>0</v>
      </c>
    </row>
    <row r="123" spans="1:8" outlineLevel="1">
      <c r="A123" s="45" t="s">
        <v>114</v>
      </c>
      <c r="B123" s="49" t="s">
        <v>128</v>
      </c>
      <c r="C123" s="47"/>
      <c r="D123" s="139">
        <v>0</v>
      </c>
      <c r="E123" s="139">
        <v>0</v>
      </c>
      <c r="F123" s="150"/>
      <c r="G123" s="152">
        <f>D123-E123</f>
        <v>0</v>
      </c>
      <c r="H123" s="89">
        <f>IF(E123=0,0,G123/E123)</f>
        <v>0</v>
      </c>
    </row>
    <row r="124" spans="1:8" outlineLevel="1">
      <c r="A124" s="45" t="s">
        <v>218</v>
      </c>
      <c r="B124" s="49" t="s">
        <v>219</v>
      </c>
      <c r="C124" s="47"/>
      <c r="D124" s="139">
        <v>0</v>
      </c>
      <c r="E124" s="139">
        <v>0</v>
      </c>
      <c r="F124" s="150"/>
      <c r="G124" s="151">
        <f>D124-E124</f>
        <v>0</v>
      </c>
      <c r="H124" s="89">
        <f>IF(E124=0,0,G124/E124)</f>
        <v>0</v>
      </c>
    </row>
    <row r="125" spans="1:8" outlineLevel="1">
      <c r="A125" s="45" t="s">
        <v>213</v>
      </c>
      <c r="B125" s="49" t="s">
        <v>215</v>
      </c>
      <c r="C125" s="47"/>
      <c r="D125" s="139">
        <v>0</v>
      </c>
      <c r="E125" s="139">
        <v>0</v>
      </c>
      <c r="F125" s="150"/>
      <c r="G125" s="162">
        <f>D125-E125</f>
        <v>0</v>
      </c>
      <c r="H125" s="89">
        <f>IF(E125=0,0,G125/E125)</f>
        <v>0</v>
      </c>
    </row>
    <row r="126" spans="1:8" outlineLevel="1">
      <c r="A126" s="48" t="s">
        <v>134</v>
      </c>
      <c r="B126" s="49" t="s">
        <v>135</v>
      </c>
      <c r="C126" s="47"/>
      <c r="D126" s="139">
        <v>0</v>
      </c>
      <c r="E126" s="139">
        <v>0</v>
      </c>
      <c r="F126" s="150"/>
      <c r="G126" s="152">
        <f t="shared" si="12"/>
        <v>0</v>
      </c>
      <c r="H126" s="89">
        <f t="shared" si="13"/>
        <v>0</v>
      </c>
    </row>
    <row r="127" spans="1:8" outlineLevel="1">
      <c r="A127" s="48" t="s">
        <v>136</v>
      </c>
      <c r="B127" s="49" t="s">
        <v>137</v>
      </c>
      <c r="C127" s="47"/>
      <c r="D127" s="139">
        <v>0</v>
      </c>
      <c r="E127" s="139">
        <v>0</v>
      </c>
      <c r="F127" s="150"/>
      <c r="G127" s="152">
        <f t="shared" si="12"/>
        <v>0</v>
      </c>
      <c r="H127" s="89">
        <f t="shared" si="13"/>
        <v>0</v>
      </c>
    </row>
    <row r="128" spans="1:8" outlineLevel="1">
      <c r="A128" s="48" t="s">
        <v>138</v>
      </c>
      <c r="B128" s="49" t="s">
        <v>139</v>
      </c>
      <c r="C128" s="47"/>
      <c r="D128" s="139">
        <v>0</v>
      </c>
      <c r="E128" s="139">
        <v>0</v>
      </c>
      <c r="F128" s="150"/>
      <c r="G128" s="162">
        <f t="shared" si="12"/>
        <v>0</v>
      </c>
      <c r="H128" s="89">
        <f t="shared" si="13"/>
        <v>0</v>
      </c>
    </row>
    <row r="129" spans="1:8" outlineLevel="1">
      <c r="A129" s="48" t="s">
        <v>129</v>
      </c>
      <c r="B129" s="49" t="s">
        <v>130</v>
      </c>
      <c r="C129" s="47"/>
      <c r="D129" s="139">
        <v>0</v>
      </c>
      <c r="E129" s="139">
        <v>0</v>
      </c>
      <c r="F129" s="150"/>
      <c r="G129" s="152">
        <f t="shared" si="12"/>
        <v>0</v>
      </c>
      <c r="H129" s="89">
        <f t="shared" si="13"/>
        <v>0</v>
      </c>
    </row>
    <row r="130" spans="1:8" outlineLevel="1">
      <c r="A130" s="50" t="s">
        <v>95</v>
      </c>
      <c r="B130" s="105" t="s">
        <v>96</v>
      </c>
      <c r="C130" s="47"/>
      <c r="D130" s="139">
        <v>0</v>
      </c>
      <c r="E130" s="139">
        <v>0</v>
      </c>
      <c r="F130" s="150"/>
      <c r="G130" s="167">
        <f t="shared" si="12"/>
        <v>0</v>
      </c>
      <c r="H130" s="89">
        <f t="shared" si="13"/>
        <v>0</v>
      </c>
    </row>
    <row r="131" spans="1:8">
      <c r="A131" s="212" t="s">
        <v>140</v>
      </c>
      <c r="B131" s="213"/>
      <c r="C131" s="19"/>
      <c r="D131" s="160">
        <f>SUM(D119:D130)</f>
        <v>0</v>
      </c>
      <c r="E131" s="191">
        <f>SUM(E119:E130)</f>
        <v>0</v>
      </c>
      <c r="F131" s="165"/>
      <c r="G131" s="160">
        <f>D131-E131</f>
        <v>0</v>
      </c>
      <c r="H131" s="201">
        <f t="shared" si="13"/>
        <v>0</v>
      </c>
    </row>
    <row r="132" spans="1:8">
      <c r="A132" s="95"/>
      <c r="B132" s="38"/>
      <c r="C132" s="38"/>
      <c r="D132" s="137" t="s">
        <v>98</v>
      </c>
      <c r="E132" s="137"/>
      <c r="F132" s="161"/>
      <c r="G132" s="137"/>
    </row>
    <row r="133" spans="1:8" ht="15">
      <c r="A133" s="179" t="s">
        <v>141</v>
      </c>
      <c r="B133" s="178" t="s">
        <v>142</v>
      </c>
      <c r="C133" s="84"/>
      <c r="D133" s="176"/>
      <c r="E133" s="180"/>
      <c r="F133" s="161"/>
      <c r="G133" s="190"/>
      <c r="H133" s="189"/>
    </row>
    <row r="134" spans="1:8" outlineLevel="1">
      <c r="A134" s="100" t="s">
        <v>143</v>
      </c>
      <c r="B134" s="101" t="s">
        <v>144</v>
      </c>
      <c r="C134" s="47"/>
      <c r="D134" s="139">
        <v>0</v>
      </c>
      <c r="E134" s="139">
        <v>0</v>
      </c>
      <c r="F134" s="150"/>
      <c r="G134" s="164">
        <f>D134-E134</f>
        <v>0</v>
      </c>
      <c r="H134" s="89">
        <f>IF(E134=0,0,G134/E134)</f>
        <v>0</v>
      </c>
    </row>
    <row r="135" spans="1:8" outlineLevel="1">
      <c r="A135" s="50" t="s">
        <v>145</v>
      </c>
      <c r="B135" s="105" t="s">
        <v>146</v>
      </c>
      <c r="C135" s="47"/>
      <c r="D135" s="139">
        <v>0</v>
      </c>
      <c r="E135" s="139">
        <v>0</v>
      </c>
      <c r="F135" s="150"/>
      <c r="G135" s="167">
        <f>D135-E135</f>
        <v>0</v>
      </c>
      <c r="H135" s="89">
        <f>IF(E135=0,0,G135/E135)</f>
        <v>0</v>
      </c>
    </row>
    <row r="136" spans="1:8">
      <c r="A136" s="212" t="s">
        <v>147</v>
      </c>
      <c r="B136" s="213"/>
      <c r="C136" s="19"/>
      <c r="D136" s="160">
        <f>SUM(D134:D135)</f>
        <v>0</v>
      </c>
      <c r="E136" s="191">
        <f>SUM(E134:E135)</f>
        <v>0</v>
      </c>
      <c r="F136" s="165"/>
      <c r="G136" s="160">
        <f>D136-E136</f>
        <v>0</v>
      </c>
      <c r="H136" s="201">
        <f>IF(E136=0,0,G136/E136)</f>
        <v>0</v>
      </c>
    </row>
    <row r="137" spans="1:8">
      <c r="A137" s="95"/>
      <c r="B137" s="38"/>
      <c r="C137" s="38"/>
      <c r="D137" s="137"/>
      <c r="E137" s="137"/>
      <c r="F137" s="161"/>
      <c r="G137" s="137"/>
    </row>
    <row r="138" spans="1:8" ht="15">
      <c r="A138" s="179" t="s">
        <v>148</v>
      </c>
      <c r="B138" s="178" t="s">
        <v>149</v>
      </c>
      <c r="C138" s="84"/>
      <c r="D138" s="176"/>
      <c r="E138" s="180"/>
      <c r="F138" s="161"/>
      <c r="G138" s="155"/>
      <c r="H138" s="85"/>
    </row>
    <row r="139" spans="1:8" outlineLevel="1">
      <c r="A139" s="86" t="s">
        <v>83</v>
      </c>
      <c r="B139" s="101" t="s">
        <v>220</v>
      </c>
      <c r="C139" s="47"/>
      <c r="D139" s="139">
        <v>0</v>
      </c>
      <c r="E139" s="139">
        <v>0</v>
      </c>
      <c r="F139" s="150"/>
      <c r="G139" s="158">
        <f t="shared" ref="G139:G144" si="14">D139-E139</f>
        <v>0</v>
      </c>
      <c r="H139" s="89">
        <f t="shared" ref="H139:H144" si="15">IF(E139=0,0,G139/E139)</f>
        <v>0</v>
      </c>
    </row>
    <row r="140" spans="1:8" outlineLevel="1">
      <c r="A140" s="86" t="s">
        <v>108</v>
      </c>
      <c r="B140" s="101" t="s">
        <v>109</v>
      </c>
      <c r="C140" s="47"/>
      <c r="D140" s="139">
        <v>0</v>
      </c>
      <c r="E140" s="139">
        <v>0</v>
      </c>
      <c r="F140" s="150"/>
      <c r="G140" s="164">
        <f>D140-E140</f>
        <v>0</v>
      </c>
      <c r="H140" s="89">
        <f>IF(E140=0,0,G140/E140)</f>
        <v>0</v>
      </c>
    </row>
    <row r="141" spans="1:8" outlineLevel="1">
      <c r="A141" s="93" t="s">
        <v>150</v>
      </c>
      <c r="B141" s="49" t="s">
        <v>151</v>
      </c>
      <c r="C141" s="47"/>
      <c r="D141" s="139">
        <v>0</v>
      </c>
      <c r="E141" s="139">
        <v>0</v>
      </c>
      <c r="F141" s="150"/>
      <c r="G141" s="152">
        <f t="shared" si="14"/>
        <v>0</v>
      </c>
      <c r="H141" s="89">
        <f t="shared" si="15"/>
        <v>0</v>
      </c>
    </row>
    <row r="142" spans="1:8" outlineLevel="1">
      <c r="A142" s="48" t="s">
        <v>152</v>
      </c>
      <c r="B142" s="49" t="s">
        <v>153</v>
      </c>
      <c r="C142" s="47"/>
      <c r="D142" s="139">
        <v>0</v>
      </c>
      <c r="E142" s="139">
        <v>0</v>
      </c>
      <c r="F142" s="150"/>
      <c r="G142" s="152">
        <f t="shared" si="14"/>
        <v>0</v>
      </c>
      <c r="H142" s="89">
        <f t="shared" si="15"/>
        <v>0</v>
      </c>
    </row>
    <row r="143" spans="1:8" outlineLevel="1">
      <c r="A143" s="50" t="s">
        <v>95</v>
      </c>
      <c r="B143" s="105" t="s">
        <v>96</v>
      </c>
      <c r="C143" s="47"/>
      <c r="D143" s="139">
        <v>0</v>
      </c>
      <c r="E143" s="139">
        <v>0</v>
      </c>
      <c r="F143" s="150"/>
      <c r="G143" s="167">
        <f t="shared" si="14"/>
        <v>0</v>
      </c>
      <c r="H143" s="89">
        <f t="shared" si="15"/>
        <v>0</v>
      </c>
    </row>
    <row r="144" spans="1:8">
      <c r="A144" s="205" t="s">
        <v>154</v>
      </c>
      <c r="B144" s="206"/>
      <c r="C144" s="99"/>
      <c r="D144" s="160">
        <f>SUM(D139:D143)</f>
        <v>0</v>
      </c>
      <c r="E144" s="191">
        <f>SUM(E139:E143)</f>
        <v>0</v>
      </c>
      <c r="F144" s="165"/>
      <c r="G144" s="160">
        <f t="shared" si="14"/>
        <v>0</v>
      </c>
      <c r="H144" s="201">
        <f t="shared" si="15"/>
        <v>0</v>
      </c>
    </row>
    <row r="145" spans="1:9" ht="13.5" thickBot="1">
      <c r="A145" s="106"/>
      <c r="B145" s="107"/>
      <c r="C145" s="107"/>
      <c r="D145" s="140"/>
      <c r="E145" s="140"/>
      <c r="F145" s="154"/>
      <c r="G145" s="140"/>
      <c r="H145" s="53"/>
      <c r="I145" s="2"/>
    </row>
    <row r="146" spans="1:9" ht="39.950000000000003" customHeight="1" thickBot="1">
      <c r="A146" s="106"/>
      <c r="B146" s="108" t="s">
        <v>155</v>
      </c>
      <c r="C146" s="108"/>
      <c r="D146" s="198">
        <f>SUM(D144,D136,D131,D116,D106,D85)</f>
        <v>17602.5</v>
      </c>
      <c r="E146" s="197">
        <f>SUM(E144,E136,E131,E116,E106,E85)</f>
        <v>15736.15</v>
      </c>
      <c r="F146" s="156"/>
      <c r="G146" s="198">
        <f>D146-E146</f>
        <v>1866.3500000000004</v>
      </c>
      <c r="H146" s="200">
        <f>IF(E146=0,0,G146/E146)</f>
        <v>0.11860270777795079</v>
      </c>
    </row>
    <row r="147" spans="1:9" ht="15.75">
      <c r="A147" s="106"/>
      <c r="B147" s="109"/>
      <c r="C147" s="109"/>
      <c r="D147" s="140"/>
      <c r="E147" s="140"/>
      <c r="F147" s="154"/>
      <c r="G147" s="140"/>
      <c r="H147" s="53"/>
    </row>
    <row r="148" spans="1:9">
      <c r="A148" s="106"/>
      <c r="B148" s="110"/>
      <c r="C148" s="110"/>
      <c r="D148" s="137"/>
      <c r="E148" s="137"/>
      <c r="F148" s="161"/>
      <c r="G148" s="137"/>
    </row>
    <row r="149" spans="1:9" ht="20.25">
      <c r="A149" s="39" t="s">
        <v>11</v>
      </c>
      <c r="B149" s="79" t="s">
        <v>156</v>
      </c>
      <c r="C149" s="79"/>
      <c r="D149" s="137"/>
      <c r="E149" s="137"/>
      <c r="F149" s="161"/>
      <c r="G149" s="137"/>
    </row>
    <row r="150" spans="1:9">
      <c r="A150" s="106"/>
      <c r="B150" s="110"/>
      <c r="C150" s="110"/>
      <c r="D150" s="137"/>
      <c r="E150" s="137"/>
      <c r="F150" s="161"/>
      <c r="G150" s="137"/>
    </row>
    <row r="151" spans="1:9">
      <c r="A151" s="111"/>
      <c r="B151" s="107"/>
      <c r="C151" s="107"/>
      <c r="D151" s="137"/>
      <c r="E151" s="137"/>
      <c r="F151" s="161"/>
      <c r="G151" s="137"/>
    </row>
    <row r="152" spans="1:9" ht="20.25">
      <c r="A152" s="39" t="s">
        <v>28</v>
      </c>
      <c r="B152" s="79" t="s">
        <v>157</v>
      </c>
      <c r="C152" s="79"/>
      <c r="D152" s="137"/>
      <c r="E152" s="137"/>
      <c r="F152" s="161"/>
      <c r="G152" s="137"/>
    </row>
    <row r="153" spans="1:9" ht="8.25" customHeight="1">
      <c r="A153" s="34"/>
      <c r="B153" s="82"/>
      <c r="C153" s="82"/>
      <c r="D153" s="137"/>
      <c r="E153" s="137"/>
      <c r="F153" s="161"/>
      <c r="G153" s="137"/>
    </row>
    <row r="154" spans="1:9" ht="15">
      <c r="A154" s="179" t="s">
        <v>158</v>
      </c>
      <c r="B154" s="186" t="s">
        <v>159</v>
      </c>
      <c r="C154" s="83"/>
      <c r="D154" s="176"/>
      <c r="E154" s="180"/>
      <c r="F154" s="161"/>
      <c r="G154" s="188"/>
      <c r="H154" s="187"/>
    </row>
    <row r="155" spans="1:9" outlineLevel="1">
      <c r="A155" s="86" t="s">
        <v>160</v>
      </c>
      <c r="B155" s="101" t="s">
        <v>161</v>
      </c>
      <c r="C155" s="47"/>
      <c r="D155" s="139">
        <v>0</v>
      </c>
      <c r="E155" s="139">
        <v>0</v>
      </c>
      <c r="F155" s="150"/>
      <c r="G155" s="164">
        <f>D155-E155</f>
        <v>0</v>
      </c>
      <c r="H155" s="89">
        <f>IF(E155=0,0,G155/E155)</f>
        <v>0</v>
      </c>
    </row>
    <row r="156" spans="1:9" outlineLevel="1">
      <c r="A156" s="48" t="s">
        <v>162</v>
      </c>
      <c r="B156" s="49" t="s">
        <v>163</v>
      </c>
      <c r="C156" s="47"/>
      <c r="D156" s="139">
        <v>0</v>
      </c>
      <c r="E156" s="139">
        <v>0</v>
      </c>
      <c r="F156" s="150"/>
      <c r="G156" s="162">
        <f>D156-E156</f>
        <v>0</v>
      </c>
      <c r="H156" s="89">
        <f>IF(E156=0,0,G156/E156)</f>
        <v>0</v>
      </c>
    </row>
    <row r="157" spans="1:9" outlineLevel="1">
      <c r="A157" s="48" t="s">
        <v>164</v>
      </c>
      <c r="B157" s="49" t="s">
        <v>165</v>
      </c>
      <c r="C157" s="47"/>
      <c r="D157" s="139">
        <v>0</v>
      </c>
      <c r="E157" s="139">
        <v>0</v>
      </c>
      <c r="F157" s="150"/>
      <c r="G157" s="152">
        <f>D157-E157</f>
        <v>0</v>
      </c>
      <c r="H157" s="89">
        <f>IF(E157=0,0,G157/E157)</f>
        <v>0</v>
      </c>
    </row>
    <row r="158" spans="1:9" outlineLevel="1">
      <c r="A158" s="50" t="s">
        <v>166</v>
      </c>
      <c r="B158" s="105" t="s">
        <v>167</v>
      </c>
      <c r="C158" s="47"/>
      <c r="D158" s="139">
        <v>0</v>
      </c>
      <c r="E158" s="139">
        <v>0</v>
      </c>
      <c r="F158" s="150"/>
      <c r="G158" s="152">
        <f t="shared" ref="G158:G169" si="16">D158-E158</f>
        <v>0</v>
      </c>
      <c r="H158" s="89">
        <f t="shared" ref="H158:H169" si="17">IF(E158=0,0,G158/E158)</f>
        <v>0</v>
      </c>
    </row>
    <row r="159" spans="1:9" outlineLevel="1">
      <c r="A159" s="93" t="s">
        <v>268</v>
      </c>
      <c r="B159" s="47" t="s">
        <v>279</v>
      </c>
      <c r="C159" s="47"/>
      <c r="D159" s="139">
        <v>0</v>
      </c>
      <c r="E159" s="139">
        <v>0</v>
      </c>
      <c r="F159" s="150"/>
      <c r="G159" s="152">
        <f t="shared" si="16"/>
        <v>0</v>
      </c>
      <c r="H159" s="89">
        <f t="shared" si="17"/>
        <v>0</v>
      </c>
    </row>
    <row r="160" spans="1:9" outlineLevel="1">
      <c r="A160" s="93" t="s">
        <v>269</v>
      </c>
      <c r="B160" s="47" t="s">
        <v>280</v>
      </c>
      <c r="C160" s="47"/>
      <c r="D160" s="139">
        <v>0</v>
      </c>
      <c r="E160" s="139">
        <v>0</v>
      </c>
      <c r="F160" s="150"/>
      <c r="G160" s="152">
        <f t="shared" si="16"/>
        <v>0</v>
      </c>
      <c r="H160" s="89">
        <f t="shared" si="17"/>
        <v>0</v>
      </c>
    </row>
    <row r="161" spans="1:8" outlineLevel="1">
      <c r="A161" s="93" t="s">
        <v>270</v>
      </c>
      <c r="B161" s="47" t="s">
        <v>281</v>
      </c>
      <c r="C161" s="47"/>
      <c r="D161" s="139">
        <v>0</v>
      </c>
      <c r="E161" s="139">
        <v>0</v>
      </c>
      <c r="F161" s="150"/>
      <c r="G161" s="152">
        <f t="shared" si="16"/>
        <v>0</v>
      </c>
      <c r="H161" s="89">
        <f t="shared" si="17"/>
        <v>0</v>
      </c>
    </row>
    <row r="162" spans="1:8" outlineLevel="1">
      <c r="A162" s="93" t="s">
        <v>271</v>
      </c>
      <c r="B162" s="47" t="s">
        <v>282</v>
      </c>
      <c r="C162" s="47"/>
      <c r="D162" s="139">
        <v>0</v>
      </c>
      <c r="E162" s="139">
        <v>0</v>
      </c>
      <c r="F162" s="150"/>
      <c r="G162" s="152">
        <f t="shared" si="16"/>
        <v>0</v>
      </c>
      <c r="H162" s="89">
        <f t="shared" si="17"/>
        <v>0</v>
      </c>
    </row>
    <row r="163" spans="1:8" outlineLevel="1">
      <c r="A163" s="93" t="s">
        <v>272</v>
      </c>
      <c r="B163" s="47" t="s">
        <v>283</v>
      </c>
      <c r="C163" s="47"/>
      <c r="D163" s="139">
        <v>0</v>
      </c>
      <c r="E163" s="139">
        <v>0</v>
      </c>
      <c r="F163" s="150"/>
      <c r="G163" s="152">
        <f t="shared" si="16"/>
        <v>0</v>
      </c>
      <c r="H163" s="89">
        <f t="shared" si="17"/>
        <v>0</v>
      </c>
    </row>
    <row r="164" spans="1:8" outlineLevel="1">
      <c r="A164" s="93" t="s">
        <v>273</v>
      </c>
      <c r="B164" s="47" t="s">
        <v>284</v>
      </c>
      <c r="C164" s="47"/>
      <c r="D164" s="139">
        <v>0</v>
      </c>
      <c r="E164" s="139">
        <v>0</v>
      </c>
      <c r="F164" s="150"/>
      <c r="G164" s="152">
        <f t="shared" si="16"/>
        <v>0</v>
      </c>
      <c r="H164" s="89">
        <f t="shared" si="17"/>
        <v>0</v>
      </c>
    </row>
    <row r="165" spans="1:8" outlineLevel="1">
      <c r="A165" s="93" t="s">
        <v>274</v>
      </c>
      <c r="B165" s="47" t="s">
        <v>285</v>
      </c>
      <c r="C165" s="47"/>
      <c r="D165" s="139">
        <v>0</v>
      </c>
      <c r="E165" s="139">
        <v>0</v>
      </c>
      <c r="F165" s="150"/>
      <c r="G165" s="152">
        <f t="shared" si="16"/>
        <v>0</v>
      </c>
      <c r="H165" s="89">
        <f t="shared" si="17"/>
        <v>0</v>
      </c>
    </row>
    <row r="166" spans="1:8" outlineLevel="1">
      <c r="A166" s="93" t="s">
        <v>275</v>
      </c>
      <c r="B166" s="47" t="s">
        <v>286</v>
      </c>
      <c r="C166" s="47"/>
      <c r="D166" s="139">
        <v>0</v>
      </c>
      <c r="E166" s="139">
        <v>0</v>
      </c>
      <c r="F166" s="150"/>
      <c r="G166" s="152">
        <f t="shared" si="16"/>
        <v>0</v>
      </c>
      <c r="H166" s="89">
        <f t="shared" si="17"/>
        <v>0</v>
      </c>
    </row>
    <row r="167" spans="1:8" outlineLevel="1">
      <c r="A167" s="93" t="s">
        <v>276</v>
      </c>
      <c r="B167" s="47" t="s">
        <v>287</v>
      </c>
      <c r="C167" s="47"/>
      <c r="D167" s="139">
        <v>0</v>
      </c>
      <c r="E167" s="139">
        <v>0</v>
      </c>
      <c r="F167" s="150"/>
      <c r="G167" s="152">
        <f t="shared" si="16"/>
        <v>0</v>
      </c>
      <c r="H167" s="89">
        <f t="shared" si="17"/>
        <v>0</v>
      </c>
    </row>
    <row r="168" spans="1:8" outlineLevel="1">
      <c r="A168" s="93" t="s">
        <v>277</v>
      </c>
      <c r="B168" s="47" t="s">
        <v>288</v>
      </c>
      <c r="C168" s="47"/>
      <c r="D168" s="139">
        <v>0</v>
      </c>
      <c r="E168" s="139">
        <v>0</v>
      </c>
      <c r="F168" s="150"/>
      <c r="G168" s="152">
        <f t="shared" si="16"/>
        <v>0</v>
      </c>
      <c r="H168" s="89">
        <f t="shared" si="17"/>
        <v>0</v>
      </c>
    </row>
    <row r="169" spans="1:8" outlineLevel="1">
      <c r="A169" s="93" t="s">
        <v>278</v>
      </c>
      <c r="B169" s="47" t="s">
        <v>289</v>
      </c>
      <c r="C169" s="47"/>
      <c r="D169" s="139">
        <v>0</v>
      </c>
      <c r="E169" s="139">
        <v>0</v>
      </c>
      <c r="F169" s="150"/>
      <c r="G169" s="152">
        <f t="shared" si="16"/>
        <v>0</v>
      </c>
      <c r="H169" s="89">
        <f t="shared" si="17"/>
        <v>0</v>
      </c>
    </row>
    <row r="170" spans="1:8">
      <c r="A170" s="205" t="s">
        <v>168</v>
      </c>
      <c r="B170" s="206"/>
      <c r="C170" s="99"/>
      <c r="D170" s="160">
        <f>SUM(D155:D169)</f>
        <v>0</v>
      </c>
      <c r="E170" s="191">
        <f>SUM(E155:E169)</f>
        <v>0</v>
      </c>
      <c r="F170" s="165"/>
      <c r="G170" s="160">
        <f>D170-E170</f>
        <v>0</v>
      </c>
      <c r="H170" s="201">
        <f>IF(E170=0,0,G170/E170)</f>
        <v>0</v>
      </c>
    </row>
    <row r="171" spans="1:8" ht="12" customHeight="1">
      <c r="A171" s="34"/>
      <c r="B171" s="112"/>
      <c r="C171" s="112"/>
      <c r="D171" s="137"/>
      <c r="E171" s="137"/>
      <c r="F171" s="161"/>
      <c r="G171" s="137"/>
    </row>
    <row r="172" spans="1:8" ht="15">
      <c r="A172" s="179" t="s">
        <v>169</v>
      </c>
      <c r="B172" s="186" t="s">
        <v>170</v>
      </c>
      <c r="C172" s="83"/>
      <c r="D172" s="176" t="s">
        <v>98</v>
      </c>
      <c r="E172" s="180"/>
      <c r="F172" s="161"/>
      <c r="G172" s="188"/>
      <c r="H172" s="187"/>
    </row>
    <row r="173" spans="1:8" ht="12" customHeight="1" outlineLevel="1">
      <c r="A173" s="100" t="s">
        <v>75</v>
      </c>
      <c r="B173" s="113" t="s">
        <v>221</v>
      </c>
      <c r="C173" s="78"/>
      <c r="D173" s="139">
        <v>1487.23</v>
      </c>
      <c r="E173" s="139">
        <v>314</v>
      </c>
      <c r="F173" s="150"/>
      <c r="G173" s="164">
        <f t="shared" ref="G173:G179" si="18">D173-E173</f>
        <v>1173.23</v>
      </c>
      <c r="H173" s="89">
        <f t="shared" ref="H173:H179" si="19">IF(E173=0,0,G173/E173)</f>
        <v>3.7364012738853503</v>
      </c>
    </row>
    <row r="174" spans="1:8" ht="12" customHeight="1" outlineLevel="1">
      <c r="A174" s="100" t="s">
        <v>171</v>
      </c>
      <c r="B174" s="113" t="s">
        <v>172</v>
      </c>
      <c r="C174" s="78"/>
      <c r="D174" s="139">
        <v>0</v>
      </c>
      <c r="E174" s="139">
        <v>0</v>
      </c>
      <c r="F174" s="150"/>
      <c r="G174" s="164">
        <f>D174-E174</f>
        <v>0</v>
      </c>
      <c r="H174" s="89">
        <f>IF(E174=0,0,G174/E174)</f>
        <v>0</v>
      </c>
    </row>
    <row r="175" spans="1:8" outlineLevel="1">
      <c r="A175" s="93" t="s">
        <v>173</v>
      </c>
      <c r="B175" s="77" t="s">
        <v>174</v>
      </c>
      <c r="C175" s="78"/>
      <c r="D175" s="139">
        <v>350</v>
      </c>
      <c r="E175" s="139">
        <v>317.2</v>
      </c>
      <c r="F175" s="150"/>
      <c r="G175" s="162">
        <f t="shared" si="18"/>
        <v>32.800000000000011</v>
      </c>
      <c r="H175" s="89">
        <f t="shared" si="19"/>
        <v>0.10340479192938214</v>
      </c>
    </row>
    <row r="176" spans="1:8" outlineLevel="1">
      <c r="A176" s="48" t="s">
        <v>175</v>
      </c>
      <c r="B176" s="77" t="s">
        <v>176</v>
      </c>
      <c r="C176" s="78"/>
      <c r="D176" s="139">
        <v>0</v>
      </c>
      <c r="E176" s="139">
        <v>0</v>
      </c>
      <c r="F176" s="150"/>
      <c r="G176" s="152">
        <f t="shared" si="18"/>
        <v>0</v>
      </c>
      <c r="H176" s="89">
        <f t="shared" si="19"/>
        <v>0</v>
      </c>
    </row>
    <row r="177" spans="1:8" outlineLevel="1">
      <c r="A177" s="48" t="s">
        <v>177</v>
      </c>
      <c r="B177" s="77" t="s">
        <v>178</v>
      </c>
      <c r="C177" s="78"/>
      <c r="D177" s="139">
        <v>0</v>
      </c>
      <c r="E177" s="139">
        <v>0</v>
      </c>
      <c r="F177" s="150"/>
      <c r="G177" s="152">
        <f t="shared" si="18"/>
        <v>0</v>
      </c>
      <c r="H177" s="89">
        <f t="shared" si="19"/>
        <v>0</v>
      </c>
    </row>
    <row r="178" spans="1:8" outlineLevel="1">
      <c r="A178" s="50" t="s">
        <v>179</v>
      </c>
      <c r="B178" s="114" t="s">
        <v>180</v>
      </c>
      <c r="C178" s="78"/>
      <c r="D178" s="139">
        <v>0</v>
      </c>
      <c r="E178" s="139">
        <v>0</v>
      </c>
      <c r="F178" s="150"/>
      <c r="G178" s="167">
        <f t="shared" si="18"/>
        <v>0</v>
      </c>
      <c r="H178" s="89">
        <f t="shared" si="19"/>
        <v>0</v>
      </c>
    </row>
    <row r="179" spans="1:8">
      <c r="A179" s="205" t="s">
        <v>181</v>
      </c>
      <c r="B179" s="206"/>
      <c r="C179" s="99"/>
      <c r="D179" s="160">
        <f>SUM(D173:D178)</f>
        <v>1837.23</v>
      </c>
      <c r="E179" s="191">
        <f>SUM(E173:E178)</f>
        <v>631.20000000000005</v>
      </c>
      <c r="F179" s="165"/>
      <c r="G179" s="160">
        <f t="shared" si="18"/>
        <v>1206.03</v>
      </c>
      <c r="H179" s="201">
        <f t="shared" si="19"/>
        <v>1.9106939163498098</v>
      </c>
    </row>
    <row r="180" spans="1:8" ht="10.5" customHeight="1">
      <c r="A180" s="34"/>
      <c r="B180" s="112"/>
      <c r="C180" s="112"/>
      <c r="D180" s="137"/>
      <c r="E180" s="137"/>
      <c r="F180" s="161"/>
      <c r="G180" s="137"/>
    </row>
    <row r="181" spans="1:8" ht="15">
      <c r="A181" s="179" t="s">
        <v>182</v>
      </c>
      <c r="B181" s="186" t="s">
        <v>183</v>
      </c>
      <c r="C181" s="83"/>
      <c r="D181" s="176"/>
      <c r="E181" s="180"/>
      <c r="F181" s="161"/>
      <c r="G181" s="188"/>
      <c r="H181" s="187"/>
    </row>
    <row r="182" spans="1:8" outlineLevel="1">
      <c r="A182" s="86" t="s">
        <v>75</v>
      </c>
      <c r="B182" s="115" t="s">
        <v>101</v>
      </c>
      <c r="C182" s="112"/>
      <c r="D182" s="139">
        <v>0</v>
      </c>
      <c r="E182" s="139">
        <v>0</v>
      </c>
      <c r="F182" s="148"/>
      <c r="G182" s="164">
        <f t="shared" ref="G182:G199" si="20">D182-E182</f>
        <v>0</v>
      </c>
      <c r="H182" s="89">
        <f t="shared" ref="H182:H200" si="21">IF(E182=0,0,G182/E182)</f>
        <v>0</v>
      </c>
    </row>
    <row r="183" spans="1:8" outlineLevel="1">
      <c r="A183" s="48" t="s">
        <v>89</v>
      </c>
      <c r="B183" s="77" t="s">
        <v>184</v>
      </c>
      <c r="C183" s="78"/>
      <c r="D183" s="139">
        <v>0</v>
      </c>
      <c r="E183" s="139">
        <v>0</v>
      </c>
      <c r="F183" s="150"/>
      <c r="G183" s="152">
        <f t="shared" si="20"/>
        <v>0</v>
      </c>
      <c r="H183" s="89">
        <f t="shared" si="21"/>
        <v>0</v>
      </c>
    </row>
    <row r="184" spans="1:8" s="2" customFormat="1" outlineLevel="1">
      <c r="A184" s="48" t="s">
        <v>102</v>
      </c>
      <c r="B184" s="49" t="s">
        <v>103</v>
      </c>
      <c r="C184" s="47"/>
      <c r="D184" s="139">
        <v>0</v>
      </c>
      <c r="E184" s="139">
        <v>0</v>
      </c>
      <c r="F184" s="150"/>
      <c r="G184" s="152">
        <f t="shared" si="20"/>
        <v>0</v>
      </c>
      <c r="H184" s="89">
        <f t="shared" si="21"/>
        <v>0</v>
      </c>
    </row>
    <row r="185" spans="1:8" outlineLevel="1">
      <c r="A185" s="48" t="s">
        <v>106</v>
      </c>
      <c r="B185" s="77" t="s">
        <v>107</v>
      </c>
      <c r="C185" s="78"/>
      <c r="D185" s="139">
        <v>341.6</v>
      </c>
      <c r="E185" s="139">
        <v>0</v>
      </c>
      <c r="F185" s="150"/>
      <c r="G185" s="162">
        <f t="shared" si="20"/>
        <v>341.6</v>
      </c>
      <c r="H185" s="89">
        <f t="shared" si="21"/>
        <v>0</v>
      </c>
    </row>
    <row r="186" spans="1:8" outlineLevel="1">
      <c r="A186" s="48" t="s">
        <v>110</v>
      </c>
      <c r="B186" s="77" t="s">
        <v>111</v>
      </c>
      <c r="C186" s="78"/>
      <c r="D186" s="139">
        <v>785.1</v>
      </c>
      <c r="E186" s="139">
        <v>370.14</v>
      </c>
      <c r="F186" s="150"/>
      <c r="G186" s="152">
        <f t="shared" si="20"/>
        <v>414.96000000000004</v>
      </c>
      <c r="H186" s="89">
        <f t="shared" si="21"/>
        <v>1.1210893175555197</v>
      </c>
    </row>
    <row r="187" spans="1:8" outlineLevel="1">
      <c r="A187" s="48" t="s">
        <v>120</v>
      </c>
      <c r="B187" s="77" t="s">
        <v>121</v>
      </c>
      <c r="C187" s="78"/>
      <c r="D187" s="139">
        <v>0</v>
      </c>
      <c r="E187" s="139">
        <v>0</v>
      </c>
      <c r="F187" s="150"/>
      <c r="G187" s="152">
        <f t="shared" si="20"/>
        <v>0</v>
      </c>
      <c r="H187" s="89">
        <f t="shared" si="21"/>
        <v>0</v>
      </c>
    </row>
    <row r="188" spans="1:8" outlineLevel="1">
      <c r="A188" s="48" t="s">
        <v>218</v>
      </c>
      <c r="B188" s="77" t="s">
        <v>219</v>
      </c>
      <c r="C188" s="78"/>
      <c r="D188" s="139">
        <v>0</v>
      </c>
      <c r="E188" s="139">
        <v>0</v>
      </c>
      <c r="F188" s="150"/>
      <c r="G188" s="152">
        <f>D188-E188</f>
        <v>0</v>
      </c>
      <c r="H188" s="89">
        <f>IF(E188=0,0,G188/E188)</f>
        <v>0</v>
      </c>
    </row>
    <row r="189" spans="1:8" outlineLevel="1">
      <c r="A189" s="116" t="s">
        <v>185</v>
      </c>
      <c r="B189" s="77" t="s">
        <v>186</v>
      </c>
      <c r="C189" s="78"/>
      <c r="D189" s="139">
        <v>0</v>
      </c>
      <c r="E189" s="139">
        <v>0</v>
      </c>
      <c r="F189" s="150"/>
      <c r="G189" s="162">
        <f t="shared" si="20"/>
        <v>0</v>
      </c>
      <c r="H189" s="89">
        <f t="shared" si="21"/>
        <v>0</v>
      </c>
    </row>
    <row r="190" spans="1:8" outlineLevel="1">
      <c r="A190" s="74" t="s">
        <v>187</v>
      </c>
      <c r="B190" s="77" t="s">
        <v>188</v>
      </c>
      <c r="C190" s="78"/>
      <c r="D190" s="139">
        <v>0</v>
      </c>
      <c r="E190" s="139">
        <v>0</v>
      </c>
      <c r="F190" s="150"/>
      <c r="G190" s="152">
        <f t="shared" si="20"/>
        <v>0</v>
      </c>
      <c r="H190" s="89">
        <f t="shared" si="21"/>
        <v>0</v>
      </c>
    </row>
    <row r="191" spans="1:8" outlineLevel="1">
      <c r="A191" s="48" t="s">
        <v>152</v>
      </c>
      <c r="B191" s="49" t="s">
        <v>153</v>
      </c>
      <c r="C191" s="47"/>
      <c r="D191" s="139">
        <v>0</v>
      </c>
      <c r="E191" s="139">
        <v>0</v>
      </c>
      <c r="F191" s="150"/>
      <c r="G191" s="162">
        <f t="shared" si="20"/>
        <v>0</v>
      </c>
      <c r="H191" s="89">
        <f t="shared" si="21"/>
        <v>0</v>
      </c>
    </row>
    <row r="192" spans="1:8" outlineLevel="1">
      <c r="A192" s="48" t="s">
        <v>95</v>
      </c>
      <c r="B192" s="77" t="s">
        <v>96</v>
      </c>
      <c r="C192" s="78"/>
      <c r="D192" s="139">
        <v>2348.33</v>
      </c>
      <c r="E192" s="139">
        <v>1592.28</v>
      </c>
      <c r="F192" s="150"/>
      <c r="G192" s="152">
        <f t="shared" si="20"/>
        <v>756.05</v>
      </c>
      <c r="H192" s="89">
        <f t="shared" si="21"/>
        <v>0.4748222674403999</v>
      </c>
    </row>
    <row r="193" spans="1:8" outlineLevel="1">
      <c r="A193" s="45" t="s">
        <v>222</v>
      </c>
      <c r="B193" s="49" t="s">
        <v>189</v>
      </c>
      <c r="C193" s="47"/>
      <c r="D193" s="139">
        <v>0</v>
      </c>
      <c r="E193" s="139">
        <v>0</v>
      </c>
      <c r="F193" s="150"/>
      <c r="G193" s="152">
        <f t="shared" si="20"/>
        <v>0</v>
      </c>
      <c r="H193" s="89">
        <f t="shared" si="21"/>
        <v>0</v>
      </c>
    </row>
    <row r="194" spans="1:8" outlineLevel="1">
      <c r="A194" s="48" t="s">
        <v>190</v>
      </c>
      <c r="B194" s="77" t="s">
        <v>191</v>
      </c>
      <c r="C194" s="78"/>
      <c r="D194" s="139">
        <v>62.5</v>
      </c>
      <c r="E194" s="139">
        <v>201.3</v>
      </c>
      <c r="F194" s="150"/>
      <c r="G194" s="162">
        <f t="shared" si="20"/>
        <v>-138.80000000000001</v>
      </c>
      <c r="H194" s="89">
        <f t="shared" si="21"/>
        <v>-0.68951813214108293</v>
      </c>
    </row>
    <row r="195" spans="1:8" outlineLevel="1">
      <c r="A195" s="48" t="s">
        <v>192</v>
      </c>
      <c r="B195" s="77" t="s">
        <v>193</v>
      </c>
      <c r="C195" s="78"/>
      <c r="D195" s="139">
        <v>0</v>
      </c>
      <c r="E195" s="139">
        <v>0</v>
      </c>
      <c r="F195" s="150"/>
      <c r="G195" s="152">
        <f t="shared" si="20"/>
        <v>0</v>
      </c>
      <c r="H195" s="89">
        <f t="shared" si="21"/>
        <v>0</v>
      </c>
    </row>
    <row r="196" spans="1:8" outlineLevel="1">
      <c r="A196" s="48" t="s">
        <v>194</v>
      </c>
      <c r="B196" s="77" t="s">
        <v>195</v>
      </c>
      <c r="C196" s="78"/>
      <c r="D196" s="139">
        <v>722.94</v>
      </c>
      <c r="E196" s="139">
        <v>331.77</v>
      </c>
      <c r="F196" s="150"/>
      <c r="G196" s="162">
        <f t="shared" si="20"/>
        <v>391.17000000000007</v>
      </c>
      <c r="H196" s="89">
        <f t="shared" si="21"/>
        <v>1.1790396961750613</v>
      </c>
    </row>
    <row r="197" spans="1:8" ht="13.5" customHeight="1" outlineLevel="1">
      <c r="A197" s="48" t="s">
        <v>196</v>
      </c>
      <c r="B197" s="49" t="s">
        <v>197</v>
      </c>
      <c r="C197" s="47"/>
      <c r="D197" s="139">
        <v>1072.5</v>
      </c>
      <c r="E197" s="139">
        <v>100</v>
      </c>
      <c r="F197" s="150"/>
      <c r="G197" s="152">
        <f t="shared" si="20"/>
        <v>972.5</v>
      </c>
      <c r="H197" s="89">
        <f t="shared" si="21"/>
        <v>9.7249999999999996</v>
      </c>
    </row>
    <row r="198" spans="1:8" outlineLevel="1">
      <c r="A198" s="48" t="s">
        <v>198</v>
      </c>
      <c r="B198" s="77" t="s">
        <v>199</v>
      </c>
      <c r="C198" s="78"/>
      <c r="D198" s="139">
        <v>220.73</v>
      </c>
      <c r="E198" s="139">
        <v>113.56</v>
      </c>
      <c r="F198" s="150"/>
      <c r="G198" s="152">
        <f t="shared" si="20"/>
        <v>107.16999999999999</v>
      </c>
      <c r="H198" s="89">
        <f t="shared" si="21"/>
        <v>0.9437301866854525</v>
      </c>
    </row>
    <row r="199" spans="1:8" outlineLevel="1">
      <c r="A199" s="50" t="s">
        <v>200</v>
      </c>
      <c r="B199" s="114" t="s">
        <v>201</v>
      </c>
      <c r="C199" s="78"/>
      <c r="D199" s="139">
        <v>0</v>
      </c>
      <c r="E199" s="139">
        <v>0</v>
      </c>
      <c r="F199" s="150"/>
      <c r="G199" s="167">
        <f t="shared" si="20"/>
        <v>0</v>
      </c>
      <c r="H199" s="89">
        <f t="shared" si="21"/>
        <v>0</v>
      </c>
    </row>
    <row r="200" spans="1:8">
      <c r="A200" s="205" t="s">
        <v>202</v>
      </c>
      <c r="B200" s="206"/>
      <c r="C200" s="99"/>
      <c r="D200" s="160">
        <f>SUM(D182:D199)</f>
        <v>5553.6999999999989</v>
      </c>
      <c r="E200" s="191">
        <f>SUM(E182:E199)</f>
        <v>2709.05</v>
      </c>
      <c r="F200" s="165"/>
      <c r="G200" s="160">
        <f>D200-E200</f>
        <v>2844.6499999999987</v>
      </c>
      <c r="H200" s="201">
        <f t="shared" si="21"/>
        <v>1.0500544471309126</v>
      </c>
    </row>
    <row r="201" spans="1:8" s="3" customFormat="1" ht="13.5" thickBot="1">
      <c r="A201" s="34"/>
      <c r="B201" s="107"/>
      <c r="C201" s="107"/>
      <c r="D201" s="140" t="s">
        <v>98</v>
      </c>
      <c r="E201" s="140"/>
      <c r="F201" s="154"/>
      <c r="G201" s="140"/>
      <c r="H201" s="53"/>
    </row>
    <row r="202" spans="1:8" ht="39.950000000000003" customHeight="1" thickBot="1">
      <c r="A202" s="34"/>
      <c r="B202" s="108" t="s">
        <v>203</v>
      </c>
      <c r="C202" s="108"/>
      <c r="D202" s="198">
        <f>SUM(D200,D179,D170)</f>
        <v>7390.9299999999985</v>
      </c>
      <c r="E202" s="197">
        <f>SUM(E200,E179,E170)</f>
        <v>3340.25</v>
      </c>
      <c r="F202" s="156"/>
      <c r="G202" s="198">
        <f>D202-E202</f>
        <v>4050.6799999999985</v>
      </c>
      <c r="H202" s="200">
        <f>IF(E202=0,0,G202/E202)</f>
        <v>1.212687673078362</v>
      </c>
    </row>
    <row r="203" spans="1:8" ht="16.5" thickBot="1">
      <c r="A203" s="34"/>
      <c r="B203" s="109"/>
      <c r="C203" s="109"/>
      <c r="D203" s="143"/>
      <c r="E203" s="143"/>
      <c r="F203" s="168"/>
      <c r="G203" s="143"/>
      <c r="H203" s="117"/>
    </row>
    <row r="204" spans="1:8" ht="39.950000000000003" customHeight="1" thickBot="1">
      <c r="A204" s="80"/>
      <c r="B204" s="118" t="s">
        <v>204</v>
      </c>
      <c r="C204" s="118"/>
      <c r="D204" s="198">
        <f>D62-D146-D202</f>
        <v>-3487.4299999999985</v>
      </c>
      <c r="E204" s="197">
        <f>E62-E146-E202</f>
        <v>-3940.3999999999996</v>
      </c>
      <c r="F204" s="156"/>
      <c r="G204" s="198">
        <f>D204-E204</f>
        <v>452.97000000000116</v>
      </c>
      <c r="H204" s="200">
        <f>IF(E204=0,0,G204/E204)</f>
        <v>-0.11495533448380905</v>
      </c>
    </row>
    <row r="205" spans="1:8" s="2" customFormat="1" ht="15.75">
      <c r="A205" s="80"/>
      <c r="B205" s="109"/>
      <c r="C205" s="109"/>
      <c r="D205" s="144"/>
      <c r="E205" s="144"/>
      <c r="F205" s="168"/>
      <c r="G205" s="143"/>
      <c r="H205" s="117"/>
    </row>
    <row r="206" spans="1:8" ht="15">
      <c r="A206" s="80"/>
      <c r="B206" s="119" t="s">
        <v>205</v>
      </c>
      <c r="C206" s="119"/>
      <c r="D206" s="203">
        <f>IF(D62=0,0,D204/D62)</f>
        <v>-0.16216079233702216</v>
      </c>
      <c r="E206" s="204">
        <f>IF(E62=0,0,E204/E62)</f>
        <v>-0.26033298097251584</v>
      </c>
      <c r="F206" s="169"/>
      <c r="G206" s="140"/>
      <c r="H206" s="53"/>
    </row>
    <row r="207" spans="1:8">
      <c r="A207" s="120"/>
      <c r="B207" s="121"/>
      <c r="C207" s="121"/>
      <c r="D207" s="137"/>
      <c r="E207" s="137"/>
      <c r="F207" s="161"/>
      <c r="G207" s="137"/>
    </row>
    <row r="208" spans="1:8">
      <c r="A208" s="120"/>
      <c r="B208" s="121"/>
      <c r="C208" s="121"/>
      <c r="D208" s="137"/>
      <c r="E208" s="137"/>
      <c r="F208" s="161"/>
      <c r="G208" s="137"/>
    </row>
    <row r="209" spans="1:8" ht="20.25">
      <c r="A209" s="120"/>
      <c r="B209" s="79" t="s">
        <v>259</v>
      </c>
      <c r="C209" s="121"/>
      <c r="D209" s="137"/>
      <c r="E209" s="137"/>
      <c r="F209" s="161"/>
      <c r="G209" s="137"/>
    </row>
    <row r="210" spans="1:8">
      <c r="A210" s="100" t="s">
        <v>260</v>
      </c>
      <c r="B210" s="113" t="s">
        <v>261</v>
      </c>
      <c r="C210" s="78"/>
      <c r="D210" s="139">
        <v>0.21</v>
      </c>
      <c r="E210" s="137"/>
      <c r="F210" s="161"/>
      <c r="G210" s="137"/>
    </row>
    <row r="211" spans="1:8">
      <c r="A211" s="205" t="s">
        <v>262</v>
      </c>
      <c r="B211" s="206"/>
      <c r="C211" s="121"/>
      <c r="D211" s="160">
        <f>D210</f>
        <v>0.21</v>
      </c>
      <c r="E211" s="137"/>
      <c r="F211" s="161"/>
      <c r="G211" s="137"/>
    </row>
    <row r="212" spans="1:8" ht="20.25">
      <c r="A212" s="120"/>
      <c r="B212" s="79" t="s">
        <v>263</v>
      </c>
      <c r="C212" s="121"/>
      <c r="D212" s="137"/>
      <c r="E212" s="137"/>
      <c r="F212" s="161"/>
      <c r="G212" s="137"/>
    </row>
    <row r="213" spans="1:8">
      <c r="A213" s="120"/>
      <c r="B213" s="113" t="s">
        <v>264</v>
      </c>
      <c r="C213" s="121"/>
      <c r="D213" s="137">
        <v>0</v>
      </c>
      <c r="E213" s="137"/>
      <c r="F213" s="161"/>
      <c r="G213" s="137"/>
    </row>
    <row r="214" spans="1:8">
      <c r="A214" s="120"/>
      <c r="B214" s="113" t="s">
        <v>265</v>
      </c>
      <c r="C214" s="121"/>
      <c r="D214" s="137">
        <v>915.38</v>
      </c>
      <c r="E214" s="137"/>
      <c r="F214" s="161"/>
      <c r="G214" s="137"/>
    </row>
    <row r="215" spans="1:8">
      <c r="A215" s="205" t="s">
        <v>266</v>
      </c>
      <c r="B215" s="206"/>
      <c r="C215" s="121"/>
      <c r="D215" s="160">
        <f>D213-D214</f>
        <v>-915.38</v>
      </c>
      <c r="E215" s="137"/>
      <c r="F215" s="161"/>
      <c r="G215" s="137"/>
    </row>
    <row r="216" spans="1:8" ht="7.5" customHeight="1" thickBot="1">
      <c r="A216" s="120"/>
      <c r="B216" s="121"/>
      <c r="C216" s="121"/>
      <c r="D216" s="137"/>
      <c r="E216" s="137"/>
      <c r="F216" s="161"/>
      <c r="G216" s="137"/>
    </row>
    <row r="217" spans="1:8" ht="27" customHeight="1" thickBot="1">
      <c r="A217" s="120"/>
      <c r="B217" s="108" t="s">
        <v>267</v>
      </c>
      <c r="C217" s="121"/>
      <c r="D217" s="198">
        <f>D204+D211+D215</f>
        <v>-4402.5999999999985</v>
      </c>
      <c r="E217" s="137"/>
      <c r="F217" s="161"/>
      <c r="G217" s="137"/>
    </row>
    <row r="219" spans="1:8" ht="20.25">
      <c r="A219" s="39" t="s">
        <v>224</v>
      </c>
      <c r="B219" s="79" t="s">
        <v>223</v>
      </c>
      <c r="C219" s="79"/>
      <c r="D219" s="137"/>
      <c r="E219" s="137"/>
      <c r="F219" s="161"/>
      <c r="G219" s="137"/>
    </row>
    <row r="220" spans="1:8">
      <c r="A220" s="34"/>
      <c r="B220" s="82"/>
      <c r="C220" s="82"/>
      <c r="D220" s="137"/>
      <c r="E220" s="137"/>
      <c r="F220" s="161"/>
      <c r="G220" s="137"/>
    </row>
    <row r="221" spans="1:8" ht="15">
      <c r="A221" s="179" t="s">
        <v>256</v>
      </c>
      <c r="B221" s="186" t="s">
        <v>225</v>
      </c>
      <c r="C221" s="83"/>
      <c r="D221" s="176" t="s">
        <v>98</v>
      </c>
      <c r="E221" s="180"/>
      <c r="F221" s="161"/>
      <c r="G221" s="188"/>
      <c r="H221" s="187"/>
    </row>
    <row r="222" spans="1:8">
      <c r="A222" s="100" t="s">
        <v>238</v>
      </c>
      <c r="B222" s="113" t="s">
        <v>226</v>
      </c>
      <c r="C222" s="78"/>
      <c r="D222" s="139">
        <v>0</v>
      </c>
      <c r="E222" s="139">
        <v>0</v>
      </c>
      <c r="F222" s="150"/>
      <c r="G222" s="164">
        <f t="shared" ref="G222:G228" si="22">D222-E222</f>
        <v>0</v>
      </c>
      <c r="H222" s="89">
        <f t="shared" ref="H222:H228" si="23">IF(E222=0,0,G222/E222)</f>
        <v>0</v>
      </c>
    </row>
    <row r="223" spans="1:8">
      <c r="A223" s="100" t="s">
        <v>239</v>
      </c>
      <c r="B223" s="113" t="s">
        <v>227</v>
      </c>
      <c r="C223" s="78"/>
      <c r="D223" s="139">
        <v>0</v>
      </c>
      <c r="E223" s="139">
        <v>0</v>
      </c>
      <c r="F223" s="150"/>
      <c r="G223" s="164">
        <f t="shared" si="22"/>
        <v>0</v>
      </c>
      <c r="H223" s="89">
        <f t="shared" si="23"/>
        <v>0</v>
      </c>
    </row>
    <row r="224" spans="1:8">
      <c r="A224" s="93" t="s">
        <v>240</v>
      </c>
      <c r="B224" s="77" t="s">
        <v>228</v>
      </c>
      <c r="C224" s="78"/>
      <c r="D224" s="139">
        <v>0</v>
      </c>
      <c r="E224" s="139">
        <v>0</v>
      </c>
      <c r="F224" s="150"/>
      <c r="G224" s="162">
        <f t="shared" si="22"/>
        <v>0</v>
      </c>
      <c r="H224" s="89">
        <f t="shared" si="23"/>
        <v>0</v>
      </c>
    </row>
    <row r="225" spans="1:8">
      <c r="A225" s="48" t="s">
        <v>241</v>
      </c>
      <c r="B225" s="77" t="s">
        <v>229</v>
      </c>
      <c r="C225" s="78"/>
      <c r="D225" s="139">
        <v>0</v>
      </c>
      <c r="E225" s="139">
        <v>0</v>
      </c>
      <c r="F225" s="150"/>
      <c r="G225" s="152">
        <f t="shared" si="22"/>
        <v>0</v>
      </c>
      <c r="H225" s="89">
        <f t="shared" si="23"/>
        <v>0</v>
      </c>
    </row>
    <row r="226" spans="1:8">
      <c r="A226" s="48" t="s">
        <v>242</v>
      </c>
      <c r="B226" s="77" t="s">
        <v>230</v>
      </c>
      <c r="C226" s="78"/>
      <c r="D226" s="139">
        <v>0</v>
      </c>
      <c r="E226" s="139">
        <v>0</v>
      </c>
      <c r="F226" s="150"/>
      <c r="G226" s="152">
        <f t="shared" si="22"/>
        <v>0</v>
      </c>
      <c r="H226" s="89">
        <f t="shared" si="23"/>
        <v>0</v>
      </c>
    </row>
    <row r="227" spans="1:8">
      <c r="A227" s="50" t="s">
        <v>243</v>
      </c>
      <c r="B227" s="114" t="s">
        <v>231</v>
      </c>
      <c r="C227" s="78"/>
      <c r="D227" s="139">
        <v>0</v>
      </c>
      <c r="E227" s="139">
        <v>0</v>
      </c>
      <c r="F227" s="150"/>
      <c r="G227" s="167">
        <f t="shared" si="22"/>
        <v>0</v>
      </c>
      <c r="H227" s="89">
        <f t="shared" si="23"/>
        <v>0</v>
      </c>
    </row>
    <row r="228" spans="1:8">
      <c r="A228" s="205" t="s">
        <v>232</v>
      </c>
      <c r="B228" s="206"/>
      <c r="C228" s="99"/>
      <c r="D228" s="160">
        <f>SUM(D222:D227)</f>
        <v>0</v>
      </c>
      <c r="E228" s="191">
        <f>SUM(E222:E227)</f>
        <v>0</v>
      </c>
      <c r="F228" s="165"/>
      <c r="G228" s="160">
        <f t="shared" si="22"/>
        <v>0</v>
      </c>
      <c r="H228" s="201">
        <f t="shared" si="23"/>
        <v>0</v>
      </c>
    </row>
    <row r="229" spans="1:8">
      <c r="A229" s="34"/>
      <c r="B229" s="112"/>
      <c r="C229" s="112"/>
      <c r="D229" s="137"/>
      <c r="E229" s="137"/>
      <c r="F229" s="161"/>
      <c r="G229" s="137"/>
    </row>
    <row r="230" spans="1:8" ht="15">
      <c r="A230" s="179" t="s">
        <v>257</v>
      </c>
      <c r="B230" s="186" t="s">
        <v>233</v>
      </c>
      <c r="C230" s="83"/>
      <c r="D230" s="176"/>
      <c r="E230" s="180"/>
      <c r="F230" s="161"/>
      <c r="G230" s="188"/>
      <c r="H230" s="187"/>
    </row>
    <row r="231" spans="1:8">
      <c r="A231" s="86" t="s">
        <v>236</v>
      </c>
      <c r="B231" s="115" t="s">
        <v>234</v>
      </c>
      <c r="C231" s="112"/>
      <c r="D231" s="139">
        <v>0</v>
      </c>
      <c r="E231" s="139">
        <v>0</v>
      </c>
      <c r="F231" s="148"/>
      <c r="G231" s="164">
        <f t="shared" ref="G231:G237" si="24">D231-E231</f>
        <v>0</v>
      </c>
      <c r="H231" s="89">
        <f t="shared" ref="H231:H236" si="25">IF(E231=0,0,G231/E231)</f>
        <v>0</v>
      </c>
    </row>
    <row r="232" spans="1:8" ht="14.25" customHeight="1">
      <c r="A232" s="48" t="s">
        <v>237</v>
      </c>
      <c r="B232" s="77" t="s">
        <v>235</v>
      </c>
      <c r="C232" s="78"/>
      <c r="D232" s="139">
        <v>0</v>
      </c>
      <c r="E232" s="139">
        <v>0</v>
      </c>
      <c r="F232" s="150"/>
      <c r="G232" s="152">
        <f t="shared" si="24"/>
        <v>0</v>
      </c>
      <c r="H232" s="89">
        <f t="shared" si="25"/>
        <v>0</v>
      </c>
    </row>
    <row r="233" spans="1:8">
      <c r="A233" s="48" t="s">
        <v>252</v>
      </c>
      <c r="B233" s="49" t="s">
        <v>253</v>
      </c>
      <c r="C233" s="47"/>
      <c r="D233" s="139">
        <v>0</v>
      </c>
      <c r="E233" s="139">
        <v>0</v>
      </c>
      <c r="F233" s="150"/>
      <c r="G233" s="152">
        <f t="shared" si="24"/>
        <v>0</v>
      </c>
      <c r="H233" s="89">
        <f t="shared" si="25"/>
        <v>0</v>
      </c>
    </row>
    <row r="234" spans="1:8">
      <c r="A234" s="48" t="s">
        <v>244</v>
      </c>
      <c r="B234" s="77" t="s">
        <v>245</v>
      </c>
      <c r="C234" s="78"/>
      <c r="D234" s="139">
        <v>0</v>
      </c>
      <c r="E234" s="139">
        <v>0</v>
      </c>
      <c r="F234" s="150"/>
      <c r="G234" s="162">
        <f t="shared" si="24"/>
        <v>0</v>
      </c>
      <c r="H234" s="89">
        <f t="shared" si="25"/>
        <v>0</v>
      </c>
    </row>
    <row r="235" spans="1:8">
      <c r="A235" s="48" t="s">
        <v>246</v>
      </c>
      <c r="B235" s="77" t="s">
        <v>247</v>
      </c>
      <c r="C235" s="78"/>
      <c r="D235" s="139">
        <v>0</v>
      </c>
      <c r="E235" s="139">
        <v>0</v>
      </c>
      <c r="F235" s="150"/>
      <c r="G235" s="152">
        <f t="shared" si="24"/>
        <v>0</v>
      </c>
      <c r="H235" s="89">
        <f t="shared" si="25"/>
        <v>0</v>
      </c>
    </row>
    <row r="236" spans="1:8">
      <c r="A236" s="48" t="s">
        <v>248</v>
      </c>
      <c r="B236" s="77" t="s">
        <v>249</v>
      </c>
      <c r="C236" s="78"/>
      <c r="D236" s="139">
        <v>0</v>
      </c>
      <c r="E236" s="139">
        <v>0</v>
      </c>
      <c r="F236" s="150"/>
      <c r="G236" s="152">
        <f t="shared" si="24"/>
        <v>0</v>
      </c>
      <c r="H236" s="89">
        <f t="shared" si="25"/>
        <v>0</v>
      </c>
    </row>
    <row r="237" spans="1:8">
      <c r="A237" s="48" t="s">
        <v>250</v>
      </c>
      <c r="B237" s="77" t="s">
        <v>251</v>
      </c>
      <c r="C237" s="78"/>
      <c r="D237" s="139">
        <v>0</v>
      </c>
      <c r="E237" s="139">
        <v>0</v>
      </c>
      <c r="F237" s="150"/>
      <c r="G237" s="152">
        <f t="shared" si="24"/>
        <v>0</v>
      </c>
      <c r="H237" s="89">
        <f>IF(E237=0,0,G237/E237)</f>
        <v>0</v>
      </c>
    </row>
    <row r="238" spans="1:8">
      <c r="A238" s="205" t="s">
        <v>254</v>
      </c>
      <c r="B238" s="206"/>
      <c r="C238" s="99"/>
      <c r="D238" s="160">
        <f>SUM(D231:D237)</f>
        <v>0</v>
      </c>
      <c r="E238" s="191">
        <f>SUM(E231:E237)</f>
        <v>0</v>
      </c>
      <c r="F238" s="165"/>
      <c r="G238" s="160">
        <f>D238-E238</f>
        <v>0</v>
      </c>
      <c r="H238" s="201">
        <f>IF(E238=0,0,G238/E238)</f>
        <v>0</v>
      </c>
    </row>
    <row r="239" spans="1:8" ht="13.5" thickBot="1">
      <c r="A239" s="34"/>
      <c r="B239" s="107"/>
      <c r="C239" s="107"/>
      <c r="D239" s="140" t="s">
        <v>98</v>
      </c>
      <c r="E239" s="140"/>
      <c r="F239" s="154"/>
      <c r="G239" s="140"/>
      <c r="H239" s="53"/>
    </row>
    <row r="240" spans="1:8" ht="21" thickBot="1">
      <c r="A240" s="34"/>
      <c r="B240" s="108" t="s">
        <v>255</v>
      </c>
      <c r="C240" s="108"/>
      <c r="D240" s="198">
        <f>SUM(D238,D228)</f>
        <v>0</v>
      </c>
      <c r="E240" s="197">
        <f>SUM(E238,E228)</f>
        <v>0</v>
      </c>
      <c r="F240" s="156"/>
      <c r="G240" s="198">
        <f>D240-E240</f>
        <v>0</v>
      </c>
      <c r="H240" s="200">
        <f>IF(E240=0,0,G240/E240)</f>
        <v>0</v>
      </c>
    </row>
    <row r="241" spans="1:8" ht="13.5" thickBot="1"/>
    <row r="242" spans="1:8" ht="33" customHeight="1" thickBot="1">
      <c r="A242" s="80"/>
      <c r="B242" s="118" t="s">
        <v>204</v>
      </c>
      <c r="C242" s="118"/>
      <c r="D242" s="198">
        <f>D204</f>
        <v>-3487.4299999999985</v>
      </c>
      <c r="E242" s="197">
        <f>E90-E185-E240</f>
        <v>0</v>
      </c>
      <c r="F242" s="156"/>
      <c r="G242" s="198">
        <f>D242-E242</f>
        <v>-3487.4299999999985</v>
      </c>
      <c r="H242" s="200">
        <f>IF(E242=0,0,G242/E242)</f>
        <v>0</v>
      </c>
    </row>
    <row r="243" spans="1:8" ht="27" customHeight="1" thickBot="1">
      <c r="B243" s="108" t="s">
        <v>255</v>
      </c>
      <c r="C243" s="108"/>
      <c r="D243" s="198">
        <f>D240</f>
        <v>0</v>
      </c>
    </row>
    <row r="244" spans="1:8" ht="25.5" customHeight="1" thickBot="1">
      <c r="B244" s="108" t="s">
        <v>258</v>
      </c>
      <c r="C244" s="108"/>
      <c r="D244" s="198">
        <f>D242-D243</f>
        <v>-3487.4299999999985</v>
      </c>
    </row>
  </sheetData>
  <mergeCells count="19">
    <mergeCell ref="A116:B116"/>
    <mergeCell ref="A131:B131"/>
    <mergeCell ref="B16:D16"/>
    <mergeCell ref="A228:B228"/>
    <mergeCell ref="A238:B238"/>
    <mergeCell ref="E3:G3"/>
    <mergeCell ref="D4:G4"/>
    <mergeCell ref="D5:H6"/>
    <mergeCell ref="A179:B179"/>
    <mergeCell ref="G9:H9"/>
    <mergeCell ref="A200:B200"/>
    <mergeCell ref="A136:B136"/>
    <mergeCell ref="A215:B215"/>
    <mergeCell ref="A211:B211"/>
    <mergeCell ref="A144:B144"/>
    <mergeCell ref="G13:H13"/>
    <mergeCell ref="A170:B170"/>
    <mergeCell ref="A85:B85"/>
    <mergeCell ref="A106:B106"/>
  </mergeCells>
  <printOptions horizontalCentered="1"/>
  <pageMargins left="0.52" right="0" top="0.39370078740157483" bottom="0" header="0.59" footer="0.27559055118110237"/>
  <pageSetup paperSize="9" scale="62" fitToHeight="0" orientation="portrait" horizontalDpi="300" verticalDpi="300" r:id="rId1"/>
  <headerFooter alignWithMargins="0">
    <oddFooter>&amp;RPage &amp;P of &amp;N</oddFooter>
  </headerFooter>
  <rowBreaks count="3" manualBreakCount="3">
    <brk id="63" max="7" man="1"/>
    <brk id="117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mps-service</dc:creator>
  <cp:lastModifiedBy>fipav</cp:lastModifiedBy>
  <cp:lastPrinted>2019-03-18T09:20:49Z</cp:lastPrinted>
  <dcterms:created xsi:type="dcterms:W3CDTF">2006-11-27T14:58:01Z</dcterms:created>
  <dcterms:modified xsi:type="dcterms:W3CDTF">2020-01-29T11:42:51Z</dcterms:modified>
</cp:coreProperties>
</file>